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7"/>
  <workbookPr/>
  <mc:AlternateContent xmlns:mc="http://schemas.openxmlformats.org/markup-compatibility/2006">
    <mc:Choice Requires="x15">
      <x15ac:absPath xmlns:x15ac="http://schemas.microsoft.com/office/spreadsheetml/2010/11/ac" url="https://d.docs.live.net/23346ee9dfc59dc3/Desktop/"/>
    </mc:Choice>
  </mc:AlternateContent>
  <xr:revisionPtr revIDLastSave="24" documentId="13_ncr:1_{2F49FB4B-B3CD-4126-9AC8-F1C01841404F}" xr6:coauthVersionLast="47" xr6:coauthVersionMax="47" xr10:uidLastSave="{44A4C778-58EB-4F12-BF63-2EF7CD783E66}"/>
  <bookViews>
    <workbookView xWindow="-108" yWindow="-108" windowWidth="23256" windowHeight="12456" firstSheet="2" activeTab="2" xr2:uid="{98139EB4-C393-4C86-8BBE-EE91CEE4269C}"/>
  </bookViews>
  <sheets>
    <sheet name="Datafile_Manufacturing&amp;Mining" sheetId="1" r:id="rId1"/>
    <sheet name="Datafile_Agriculture" sheetId="2" r:id="rId2"/>
    <sheet name="Metadata" sheetId="3" r:id="rId3"/>
  </sheets>
  <externalReferences>
    <externalReference r:id="rId4"/>
  </externalReferences>
  <definedNames>
    <definedName name="_xlnm._FilterDatabase" localSheetId="1">Datafile_Agriculture!$A$3:$X$38</definedName>
    <definedName name="_xlnm._FilterDatabase" localSheetId="0" hidden="1">'Datafile_Manufacturing&amp;Mining'!$A$2:$AJ$58</definedName>
    <definedName name="FromHSToISICToEC">#REF!</definedName>
    <definedName name="Query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5" i="2" l="1"/>
  <c r="V6" i="2"/>
  <c r="V7" i="2"/>
  <c r="V9" i="2"/>
  <c r="V10" i="2"/>
  <c r="U10" i="2" s="1" a="1"/>
  <c r="U10" i="2" s="1"/>
  <c r="V11" i="2"/>
  <c r="V12" i="2"/>
  <c r="V13" i="2"/>
  <c r="V14" i="2"/>
  <c r="V15" i="2"/>
  <c r="V16" i="2"/>
  <c r="V17" i="2"/>
  <c r="V18" i="2"/>
  <c r="V19" i="2"/>
  <c r="V20" i="2"/>
  <c r="V24" i="2"/>
  <c r="V31" i="2"/>
  <c r="U31" i="2" s="1" a="1"/>
  <c r="U31" i="2" s="1"/>
  <c r="V35" i="2"/>
  <c r="V36" i="2"/>
  <c r="V32" i="2"/>
  <c r="V33" i="2"/>
  <c r="H5" i="2"/>
  <c r="H17" i="2"/>
  <c r="H20" i="2"/>
  <c r="H23" i="2"/>
  <c r="H27" i="2"/>
  <c r="H32" i="2"/>
  <c r="U26" i="2" a="1"/>
  <c r="U26" i="2" s="1"/>
  <c r="U30" i="2" a="1"/>
  <c r="U30" i="2" s="1"/>
  <c r="U38" i="2" a="1"/>
  <c r="U38" i="2" s="1"/>
  <c r="U27" i="2" a="1"/>
  <c r="U27" i="2" s="1"/>
  <c r="V21" i="2"/>
  <c r="U21" i="2" s="1" a="1"/>
  <c r="U21" i="2" s="1"/>
  <c r="V22" i="2"/>
  <c r="U22" i="2" s="1" a="1"/>
  <c r="U22" i="2" s="1"/>
  <c r="V23" i="2"/>
  <c r="B38" i="2"/>
  <c r="U37" i="2" a="1"/>
  <c r="U37" i="2" s="1"/>
  <c r="B37" i="2"/>
  <c r="U34" i="2" a="1"/>
  <c r="U34" i="2" s="1"/>
  <c r="B34" i="2"/>
  <c r="H31" i="2"/>
  <c r="B31" i="2"/>
  <c r="B30" i="2"/>
  <c r="U29" i="2" a="1"/>
  <c r="U29" i="2" s="1"/>
  <c r="B29" i="2"/>
  <c r="U28" i="2" a="1"/>
  <c r="U28" i="2" s="1"/>
  <c r="B28" i="2"/>
  <c r="B27" i="2"/>
  <c r="B26" i="2"/>
  <c r="U25" i="2" a="1"/>
  <c r="U25" i="2" s="1"/>
  <c r="B25" i="2"/>
  <c r="B22" i="2"/>
  <c r="B21" i="2"/>
  <c r="B19" i="2"/>
  <c r="B23" i="2"/>
  <c r="B20" i="2"/>
  <c r="B24" i="2"/>
  <c r="H33" i="2"/>
  <c r="B33" i="2"/>
  <c r="B36" i="2"/>
  <c r="B35" i="2"/>
  <c r="B32" i="2"/>
  <c r="H18" i="2"/>
  <c r="B18" i="2"/>
  <c r="B17" i="2"/>
  <c r="B16" i="2"/>
  <c r="B15" i="2"/>
  <c r="B14" i="2"/>
  <c r="B13" i="2"/>
  <c r="H12" i="2"/>
  <c r="B12" i="2"/>
  <c r="B11" i="2"/>
  <c r="H9" i="2"/>
  <c r="B9" i="2"/>
  <c r="H8" i="2"/>
  <c r="B7" i="2"/>
  <c r="B6" i="2"/>
  <c r="B5" i="2"/>
  <c r="H4" i="2"/>
  <c r="B4" i="2"/>
  <c r="O84" i="1"/>
  <c r="O86" i="1" s="1"/>
  <c r="P80" i="1"/>
  <c r="T58" i="1"/>
  <c r="S58" i="1"/>
  <c r="Q58" i="1"/>
  <c r="K58" i="1"/>
  <c r="L58" i="1" s="1"/>
  <c r="R58" i="1" s="1"/>
  <c r="H58" i="1"/>
  <c r="T57" i="1"/>
  <c r="S57" i="1"/>
  <c r="Q57" i="1"/>
  <c r="K57" i="1"/>
  <c r="L57" i="1" s="1"/>
  <c r="R57" i="1" s="1"/>
  <c r="H57" i="1"/>
  <c r="T56" i="1"/>
  <c r="S56" i="1"/>
  <c r="Q56" i="1"/>
  <c r="K56" i="1"/>
  <c r="L56" i="1" s="1"/>
  <c r="R56" i="1" s="1"/>
  <c r="H56" i="1"/>
  <c r="T55" i="1"/>
  <c r="S55" i="1"/>
  <c r="Q55" i="1"/>
  <c r="K55" i="1"/>
  <c r="L55" i="1" s="1"/>
  <c r="R55" i="1" s="1"/>
  <c r="H55" i="1"/>
  <c r="T54" i="1"/>
  <c r="S54" i="1"/>
  <c r="Q54" i="1"/>
  <c r="K54" i="1"/>
  <c r="L54" i="1" s="1"/>
  <c r="R54" i="1" s="1"/>
  <c r="H54" i="1"/>
  <c r="T53" i="1"/>
  <c r="S53" i="1"/>
  <c r="Q53" i="1"/>
  <c r="K53" i="1"/>
  <c r="L53" i="1" s="1"/>
  <c r="R53" i="1" s="1"/>
  <c r="H53" i="1"/>
  <c r="T52" i="1"/>
  <c r="S52" i="1"/>
  <c r="Q52" i="1"/>
  <c r="K52" i="1"/>
  <c r="L52" i="1" s="1"/>
  <c r="R52" i="1" s="1"/>
  <c r="H52" i="1"/>
  <c r="T51" i="1"/>
  <c r="S51" i="1"/>
  <c r="Q51" i="1"/>
  <c r="K51" i="1"/>
  <c r="L51" i="1" s="1"/>
  <c r="R51" i="1" s="1"/>
  <c r="H51" i="1"/>
  <c r="T50" i="1"/>
  <c r="S50" i="1"/>
  <c r="Q50" i="1"/>
  <c r="K50" i="1"/>
  <c r="L50" i="1" s="1"/>
  <c r="R50" i="1" s="1"/>
  <c r="H50" i="1"/>
  <c r="T49" i="1"/>
  <c r="S49" i="1"/>
  <c r="Q49" i="1"/>
  <c r="K49" i="1"/>
  <c r="L49" i="1" s="1"/>
  <c r="R49" i="1" s="1"/>
  <c r="H49" i="1"/>
  <c r="T48" i="1"/>
  <c r="S48" i="1"/>
  <c r="Q48" i="1"/>
  <c r="K48" i="1"/>
  <c r="L48" i="1" s="1"/>
  <c r="R48" i="1" s="1"/>
  <c r="H48" i="1"/>
  <c r="T47" i="1"/>
  <c r="S47" i="1"/>
  <c r="Q47" i="1"/>
  <c r="K47" i="1"/>
  <c r="L47" i="1" s="1"/>
  <c r="R47" i="1" s="1"/>
  <c r="H47" i="1"/>
  <c r="T46" i="1"/>
  <c r="S46" i="1"/>
  <c r="Q46" i="1"/>
  <c r="K46" i="1"/>
  <c r="L46" i="1" s="1"/>
  <c r="R46" i="1" s="1"/>
  <c r="H46" i="1"/>
  <c r="T45" i="1"/>
  <c r="S45" i="1"/>
  <c r="Q45" i="1"/>
  <c r="K45" i="1"/>
  <c r="L45" i="1" s="1"/>
  <c r="R45" i="1" s="1"/>
  <c r="H45" i="1"/>
  <c r="T44" i="1"/>
  <c r="S44" i="1"/>
  <c r="Q44" i="1"/>
  <c r="K44" i="1"/>
  <c r="L44" i="1" s="1"/>
  <c r="R44" i="1" s="1"/>
  <c r="H44" i="1"/>
  <c r="T43" i="1"/>
  <c r="S43" i="1"/>
  <c r="Q43" i="1"/>
  <c r="K43" i="1"/>
  <c r="L43" i="1" s="1"/>
  <c r="R43" i="1" s="1"/>
  <c r="H43" i="1"/>
  <c r="T42" i="1"/>
  <c r="S42" i="1"/>
  <c r="Q42" i="1"/>
  <c r="K42" i="1"/>
  <c r="L42" i="1" s="1"/>
  <c r="R42" i="1" s="1"/>
  <c r="H42" i="1"/>
  <c r="T41" i="1"/>
  <c r="S41" i="1"/>
  <c r="Q41" i="1"/>
  <c r="K41" i="1"/>
  <c r="L41" i="1" s="1"/>
  <c r="R41" i="1" s="1"/>
  <c r="H41" i="1"/>
  <c r="T40" i="1"/>
  <c r="S40" i="1"/>
  <c r="Q40" i="1"/>
  <c r="K40" i="1"/>
  <c r="L40" i="1" s="1"/>
  <c r="R40" i="1" s="1"/>
  <c r="H40" i="1"/>
  <c r="T39" i="1"/>
  <c r="S39" i="1"/>
  <c r="Q39" i="1"/>
  <c r="K39" i="1"/>
  <c r="L39" i="1" s="1"/>
  <c r="R39" i="1" s="1"/>
  <c r="H39" i="1"/>
  <c r="T38" i="1"/>
  <c r="S38" i="1"/>
  <c r="K38" i="1"/>
  <c r="L38" i="1" s="1"/>
  <c r="R38" i="1" s="1"/>
  <c r="H38" i="1"/>
  <c r="T37" i="1"/>
  <c r="S37" i="1"/>
  <c r="Q37" i="1"/>
  <c r="K37" i="1"/>
  <c r="L37" i="1" s="1"/>
  <c r="R37" i="1" s="1"/>
  <c r="H37" i="1"/>
  <c r="T36" i="1"/>
  <c r="S36" i="1"/>
  <c r="Q36" i="1"/>
  <c r="K36" i="1"/>
  <c r="L36" i="1" s="1"/>
  <c r="R36" i="1" s="1"/>
  <c r="H36" i="1"/>
  <c r="T35" i="1"/>
  <c r="S35" i="1"/>
  <c r="Q35" i="1"/>
  <c r="K35" i="1"/>
  <c r="L35" i="1" s="1"/>
  <c r="R35" i="1" s="1"/>
  <c r="H35" i="1"/>
  <c r="T34" i="1"/>
  <c r="S34" i="1"/>
  <c r="Q34" i="1"/>
  <c r="K34" i="1"/>
  <c r="L34" i="1" s="1"/>
  <c r="R34" i="1" s="1"/>
  <c r="H34" i="1"/>
  <c r="T33" i="1"/>
  <c r="S33" i="1"/>
  <c r="Q33" i="1"/>
  <c r="K33" i="1"/>
  <c r="L33" i="1" s="1"/>
  <c r="R33" i="1" s="1"/>
  <c r="H33" i="1"/>
  <c r="T32" i="1"/>
  <c r="S32" i="1"/>
  <c r="Q32" i="1"/>
  <c r="K32" i="1"/>
  <c r="L32" i="1" s="1"/>
  <c r="R32" i="1" s="1"/>
  <c r="H32" i="1"/>
  <c r="T31" i="1"/>
  <c r="S31" i="1"/>
  <c r="Q31" i="1"/>
  <c r="K31" i="1"/>
  <c r="L31" i="1" s="1"/>
  <c r="R31" i="1" s="1"/>
  <c r="H31" i="1"/>
  <c r="T30" i="1"/>
  <c r="S30" i="1"/>
  <c r="Q30" i="1"/>
  <c r="K30" i="1"/>
  <c r="L30" i="1" s="1"/>
  <c r="R30" i="1" s="1"/>
  <c r="H30" i="1"/>
  <c r="T29" i="1"/>
  <c r="S29" i="1"/>
  <c r="Q29" i="1"/>
  <c r="K29" i="1"/>
  <c r="L29" i="1" s="1"/>
  <c r="R29" i="1" s="1"/>
  <c r="H29" i="1"/>
  <c r="T28" i="1"/>
  <c r="S28" i="1"/>
  <c r="Q28" i="1"/>
  <c r="K28" i="1"/>
  <c r="L28" i="1" s="1"/>
  <c r="R28" i="1" s="1"/>
  <c r="H28" i="1"/>
  <c r="T27" i="1"/>
  <c r="S27" i="1"/>
  <c r="Q27" i="1"/>
  <c r="K27" i="1"/>
  <c r="L27" i="1" s="1"/>
  <c r="R27" i="1" s="1"/>
  <c r="H27" i="1"/>
  <c r="T26" i="1"/>
  <c r="S26" i="1"/>
  <c r="Q26" i="1"/>
  <c r="K26" i="1"/>
  <c r="L26" i="1" s="1"/>
  <c r="R26" i="1" s="1"/>
  <c r="H26" i="1"/>
  <c r="T25" i="1"/>
  <c r="S25" i="1"/>
  <c r="Q25" i="1"/>
  <c r="K25" i="1"/>
  <c r="L25" i="1" s="1"/>
  <c r="R25" i="1" s="1"/>
  <c r="H25" i="1"/>
  <c r="T24" i="1"/>
  <c r="S24" i="1"/>
  <c r="Q24" i="1"/>
  <c r="K24" i="1"/>
  <c r="L24" i="1" s="1"/>
  <c r="R24" i="1" s="1"/>
  <c r="H24" i="1"/>
  <c r="T23" i="1"/>
  <c r="S23" i="1"/>
  <c r="Q23" i="1"/>
  <c r="K23" i="1"/>
  <c r="L23" i="1" s="1"/>
  <c r="R23" i="1" s="1"/>
  <c r="H23" i="1"/>
  <c r="T22" i="1"/>
  <c r="S22" i="1"/>
  <c r="Q22" i="1"/>
  <c r="K22" i="1"/>
  <c r="L22" i="1" s="1"/>
  <c r="R22" i="1" s="1"/>
  <c r="H22" i="1"/>
  <c r="T21" i="1"/>
  <c r="S21" i="1"/>
  <c r="Q21" i="1"/>
  <c r="K21" i="1"/>
  <c r="L21" i="1" s="1"/>
  <c r="R21" i="1" s="1"/>
  <c r="H21" i="1"/>
  <c r="T20" i="1"/>
  <c r="S20" i="1"/>
  <c r="Q20" i="1"/>
  <c r="K20" i="1"/>
  <c r="L20" i="1" s="1"/>
  <c r="R20" i="1" s="1"/>
  <c r="H20" i="1"/>
  <c r="T19" i="1"/>
  <c r="S19" i="1"/>
  <c r="Q19" i="1"/>
  <c r="K19" i="1"/>
  <c r="L19" i="1" s="1"/>
  <c r="R19" i="1" s="1"/>
  <c r="H19" i="1"/>
  <c r="T18" i="1"/>
  <c r="S18" i="1"/>
  <c r="Q18" i="1"/>
  <c r="K18" i="1"/>
  <c r="L18" i="1" s="1"/>
  <c r="R18" i="1" s="1"/>
  <c r="H18" i="1"/>
  <c r="T17" i="1"/>
  <c r="S17" i="1"/>
  <c r="Q17" i="1"/>
  <c r="K17" i="1"/>
  <c r="L17" i="1" s="1"/>
  <c r="R17" i="1" s="1"/>
  <c r="H17" i="1"/>
  <c r="T16" i="1"/>
  <c r="S16" i="1"/>
  <c r="Q16" i="1"/>
  <c r="K16" i="1"/>
  <c r="L16" i="1" s="1"/>
  <c r="R16" i="1" s="1"/>
  <c r="H16" i="1"/>
  <c r="T15" i="1"/>
  <c r="S15" i="1"/>
  <c r="Q15" i="1"/>
  <c r="K15" i="1"/>
  <c r="L15" i="1" s="1"/>
  <c r="R15" i="1" s="1"/>
  <c r="H15" i="1"/>
  <c r="T14" i="1"/>
  <c r="S14" i="1"/>
  <c r="Q14" i="1"/>
  <c r="K14" i="1"/>
  <c r="L14" i="1" s="1"/>
  <c r="R14" i="1" s="1"/>
  <c r="H14" i="1"/>
  <c r="T13" i="1"/>
  <c r="S13" i="1"/>
  <c r="Q13" i="1"/>
  <c r="K13" i="1"/>
  <c r="L13" i="1" s="1"/>
  <c r="R13" i="1" s="1"/>
  <c r="H13" i="1"/>
  <c r="T12" i="1"/>
  <c r="S12" i="1"/>
  <c r="Q12" i="1"/>
  <c r="K12" i="1"/>
  <c r="L12" i="1" s="1"/>
  <c r="R12" i="1" s="1"/>
  <c r="H12" i="1"/>
  <c r="T11" i="1"/>
  <c r="S11" i="1"/>
  <c r="Q11" i="1"/>
  <c r="K11" i="1"/>
  <c r="L11" i="1" s="1"/>
  <c r="R11" i="1" s="1"/>
  <c r="H11" i="1"/>
  <c r="T10" i="1"/>
  <c r="S10" i="1"/>
  <c r="Q10" i="1"/>
  <c r="K10" i="1"/>
  <c r="L10" i="1" s="1"/>
  <c r="R10" i="1" s="1"/>
  <c r="H10" i="1"/>
  <c r="T9" i="1"/>
  <c r="S9" i="1"/>
  <c r="Q9" i="1"/>
  <c r="K9" i="1"/>
  <c r="L9" i="1" s="1"/>
  <c r="R9" i="1" s="1"/>
  <c r="H9" i="1"/>
  <c r="T8" i="1"/>
  <c r="S8" i="1"/>
  <c r="Q8" i="1"/>
  <c r="K8" i="1"/>
  <c r="L8" i="1" s="1"/>
  <c r="R8" i="1" s="1"/>
  <c r="H8" i="1"/>
  <c r="T7" i="1"/>
  <c r="S7" i="1"/>
  <c r="Q7" i="1"/>
  <c r="K7" i="1"/>
  <c r="L7" i="1" s="1"/>
  <c r="R7" i="1" s="1"/>
  <c r="H7" i="1"/>
  <c r="T6" i="1"/>
  <c r="S6" i="1"/>
  <c r="Q6" i="1"/>
  <c r="K6" i="1"/>
  <c r="L6" i="1" s="1"/>
  <c r="R6" i="1" s="1"/>
  <c r="H6" i="1"/>
  <c r="T5" i="1"/>
  <c r="S5" i="1"/>
  <c r="Q5" i="1"/>
  <c r="K5" i="1"/>
  <c r="L5" i="1" s="1"/>
  <c r="R5" i="1" s="1"/>
  <c r="H5" i="1"/>
  <c r="T4" i="1"/>
  <c r="S4" i="1"/>
  <c r="Q4" i="1"/>
  <c r="K4" i="1"/>
  <c r="L4" i="1" s="1"/>
  <c r="R4" i="1" s="1"/>
  <c r="H4" i="1"/>
  <c r="T3" i="1"/>
  <c r="S3" i="1"/>
  <c r="Q3" i="1"/>
  <c r="K3" i="1"/>
  <c r="L3" i="1" s="1"/>
  <c r="R3" i="1" s="1"/>
  <c r="H3" i="1"/>
  <c r="V4" i="2" l="1"/>
  <c r="H22" i="2"/>
  <c r="H15" i="2"/>
  <c r="H21" i="2"/>
  <c r="H24" i="2"/>
  <c r="H19" i="2"/>
  <c r="H29" i="2"/>
  <c r="H11" i="2"/>
  <c r="U23" i="1"/>
  <c r="V23" i="1" s="1"/>
  <c r="U20" i="1"/>
  <c r="V20" i="1" s="1"/>
  <c r="U36" i="1"/>
  <c r="V36" i="1" s="1"/>
  <c r="U55" i="1"/>
  <c r="V55" i="1" s="1"/>
  <c r="U35" i="1"/>
  <c r="V35" i="1" s="1"/>
  <c r="U42" i="1"/>
  <c r="V42" i="1" s="1"/>
  <c r="U8" i="1"/>
  <c r="V8" i="1" s="1"/>
  <c r="U21" i="1"/>
  <c r="V21" i="1" s="1"/>
  <c r="U45" i="1"/>
  <c r="V45" i="1" s="1"/>
  <c r="U7" i="1"/>
  <c r="V7" i="1" s="1"/>
  <c r="U22" i="1"/>
  <c r="V22" i="1" s="1"/>
  <c r="U52" i="1"/>
  <c r="V52" i="1" s="1"/>
  <c r="U5" i="1"/>
  <c r="V5" i="1" s="1"/>
  <c r="AF35" i="1"/>
  <c r="AH35" i="1" s="1"/>
  <c r="U50" i="1"/>
  <c r="V50" i="1" s="1"/>
  <c r="U15" i="1"/>
  <c r="V15" i="1" s="1"/>
  <c r="AF33" i="1"/>
  <c r="AH33" i="1" s="1"/>
  <c r="U3" i="1"/>
  <c r="V3" i="1" s="1"/>
  <c r="U4" i="1"/>
  <c r="V4" i="1" s="1"/>
  <c r="U24" i="1"/>
  <c r="V24" i="1" s="1"/>
  <c r="U32" i="1"/>
  <c r="V32" i="1" s="1"/>
  <c r="AF42" i="1"/>
  <c r="AH42" i="1" s="1"/>
  <c r="AF24" i="1"/>
  <c r="AH24" i="1" s="1"/>
  <c r="AF52" i="1"/>
  <c r="AH52" i="1" s="1"/>
  <c r="U27" i="1"/>
  <c r="V27" i="1" s="1"/>
  <c r="AF28" i="1"/>
  <c r="AH28" i="1" s="1"/>
  <c r="U41" i="1"/>
  <c r="V41" i="1" s="1"/>
  <c r="AF19" i="1"/>
  <c r="AH19" i="1" s="1"/>
  <c r="AF58" i="1"/>
  <c r="AH58" i="1" s="1"/>
  <c r="U53" i="1"/>
  <c r="V53" i="1" s="1"/>
  <c r="AF25" i="1"/>
  <c r="AH25" i="1" s="1"/>
  <c r="AG25" i="1" s="1" a="1"/>
  <c r="AG25" i="1" s="1"/>
  <c r="AF17" i="1"/>
  <c r="AH17" i="1" s="1"/>
  <c r="U40" i="1"/>
  <c r="V40" i="1" s="1"/>
  <c r="U43" i="1"/>
  <c r="V43" i="1" s="1"/>
  <c r="AF12" i="1"/>
  <c r="AH12" i="1" s="1"/>
  <c r="U37" i="1"/>
  <c r="V37" i="1" s="1"/>
  <c r="U30" i="1"/>
  <c r="V30" i="1" s="1"/>
  <c r="U31" i="1"/>
  <c r="V31" i="1" s="1"/>
  <c r="AF26" i="1"/>
  <c r="AH26" i="1" s="1"/>
  <c r="U44" i="1"/>
  <c r="V44" i="1" s="1"/>
  <c r="U12" i="1"/>
  <c r="V12" i="1" s="1"/>
  <c r="U11" i="1"/>
  <c r="V11" i="1" s="1"/>
  <c r="U10" i="1"/>
  <c r="V10" i="1" s="1"/>
  <c r="U18" i="1"/>
  <c r="V18" i="1" s="1"/>
  <c r="U39" i="1"/>
  <c r="V39" i="1" s="1"/>
  <c r="U46" i="1"/>
  <c r="V46" i="1" s="1"/>
  <c r="U57" i="1"/>
  <c r="V57" i="1" s="1"/>
  <c r="U19" i="1"/>
  <c r="V19" i="1" s="1"/>
  <c r="AF32" i="1"/>
  <c r="AH32" i="1" s="1"/>
  <c r="AF34" i="1"/>
  <c r="AH34" i="1" s="1"/>
  <c r="AF9" i="1"/>
  <c r="AH9" i="1" s="1"/>
  <c r="AF11" i="1"/>
  <c r="AH11" i="1" s="1"/>
  <c r="U26" i="1"/>
  <c r="V26" i="1" s="1"/>
  <c r="AF37" i="1"/>
  <c r="AH37" i="1" s="1"/>
  <c r="U6" i="1"/>
  <c r="V6" i="1" s="1"/>
  <c r="U9" i="1"/>
  <c r="V9" i="1" s="1"/>
  <c r="AF47" i="1"/>
  <c r="AH47" i="1" s="1"/>
  <c r="H38" i="2"/>
  <c r="U13" i="1"/>
  <c r="V13" i="1" s="1"/>
  <c r="U17" i="1"/>
  <c r="V17" i="1" s="1"/>
  <c r="AF38" i="1"/>
  <c r="AH38" i="1" s="1"/>
  <c r="AF23" i="1"/>
  <c r="AH23" i="1" s="1"/>
  <c r="AF41" i="1"/>
  <c r="AH41" i="1" s="1"/>
  <c r="U28" i="1"/>
  <c r="V28" i="1" s="1"/>
  <c r="H7" i="2"/>
  <c r="U48" i="1"/>
  <c r="V48" i="1" s="1"/>
  <c r="U29" i="1"/>
  <c r="V29" i="1" s="1"/>
  <c r="AF5" i="1"/>
  <c r="AH5" i="1" s="1"/>
  <c r="AF14" i="1"/>
  <c r="AH14" i="1" s="1"/>
  <c r="AF8" i="1"/>
  <c r="AH8" i="1" s="1"/>
  <c r="AF13" i="1"/>
  <c r="AH13" i="1" s="1"/>
  <c r="AF27" i="1"/>
  <c r="AH27" i="1" s="1"/>
  <c r="AF18" i="1"/>
  <c r="AH18" i="1" s="1"/>
  <c r="AF29" i="1"/>
  <c r="AH29" i="1" s="1"/>
  <c r="AF30" i="1"/>
  <c r="AH30" i="1" s="1"/>
  <c r="AF20" i="1"/>
  <c r="AH20" i="1" s="1"/>
  <c r="AF10" i="1"/>
  <c r="AH10" i="1" s="1"/>
  <c r="U14" i="1"/>
  <c r="V14" i="1" s="1"/>
  <c r="AF15" i="1"/>
  <c r="AH15" i="1" s="1"/>
  <c r="U16" i="1"/>
  <c r="V16" i="1" s="1"/>
  <c r="AF16" i="1"/>
  <c r="AH16" i="1" s="1"/>
  <c r="AF4" i="1"/>
  <c r="AH4" i="1" s="1"/>
  <c r="U49" i="1"/>
  <c r="V49" i="1" s="1"/>
  <c r="AF53" i="1"/>
  <c r="AH53" i="1" s="1"/>
  <c r="AF55" i="1"/>
  <c r="AH55" i="1" s="1"/>
  <c r="AF40" i="1"/>
  <c r="AH40" i="1" s="1"/>
  <c r="H13" i="2"/>
  <c r="AF44" i="1"/>
  <c r="AH44" i="1" s="1"/>
  <c r="AF3" i="1"/>
  <c r="AH3" i="1" s="1"/>
  <c r="AF7" i="1"/>
  <c r="AH7" i="1" s="1"/>
  <c r="AF22" i="1"/>
  <c r="AH22" i="1" s="1"/>
  <c r="AF54" i="1"/>
  <c r="AH54" i="1" s="1"/>
  <c r="AF31" i="1"/>
  <c r="AH31" i="1" s="1"/>
  <c r="H35" i="2"/>
  <c r="AF6" i="1"/>
  <c r="AH6" i="1" s="1"/>
  <c r="U33" i="1"/>
  <c r="V33" i="1" s="1"/>
  <c r="AF46" i="1"/>
  <c r="AH46" i="1" s="1"/>
  <c r="AF36" i="1"/>
  <c r="AH36" i="1" s="1"/>
  <c r="U38" i="1"/>
  <c r="V38" i="1" s="1"/>
  <c r="H36" i="2"/>
  <c r="H25" i="2"/>
  <c r="AF21" i="1"/>
  <c r="AH21" i="1" s="1"/>
  <c r="AF39" i="1"/>
  <c r="AH39" i="1" s="1"/>
  <c r="AF57" i="1"/>
  <c r="AH57" i="1" s="1"/>
  <c r="H28" i="2"/>
  <c r="AF50" i="1"/>
  <c r="AH50" i="1" s="1"/>
  <c r="H6" i="2"/>
  <c r="H14" i="2"/>
  <c r="AF56" i="1"/>
  <c r="AH56" i="1" s="1"/>
  <c r="H16" i="2"/>
  <c r="AF49" i="1"/>
  <c r="AH49" i="1" s="1"/>
  <c r="H26" i="2"/>
  <c r="AF43" i="1"/>
  <c r="AH43" i="1" s="1"/>
  <c r="AF51" i="1"/>
  <c r="AH51" i="1" s="1"/>
  <c r="AF45" i="1"/>
  <c r="AH45" i="1" s="1"/>
  <c r="U47" i="1"/>
  <c r="V47" i="1" s="1"/>
  <c r="U25" i="1"/>
  <c r="V25" i="1" s="1"/>
  <c r="U54" i="1"/>
  <c r="V54" i="1" s="1"/>
  <c r="U56" i="1"/>
  <c r="V56" i="1" s="1"/>
  <c r="H34" i="2"/>
  <c r="H37" i="2"/>
  <c r="U34" i="1"/>
  <c r="V34" i="1" s="1"/>
  <c r="U58" i="1"/>
  <c r="V58" i="1" s="1"/>
  <c r="AF48" i="1"/>
  <c r="AH48" i="1" s="1"/>
  <c r="U51" i="1"/>
  <c r="V51" i="1" s="1"/>
  <c r="H30" i="2"/>
  <c r="AG52" i="1" l="1" a="1"/>
  <c r="AG52" i="1" s="1"/>
  <c r="AG35" i="1" a="1"/>
  <c r="AG35" i="1" s="1"/>
  <c r="AG33" i="1" a="1"/>
  <c r="AG33" i="1" s="1"/>
  <c r="AG53" i="1" a="1"/>
  <c r="AG53" i="1" s="1"/>
  <c r="AG50" i="1" a="1"/>
  <c r="AG50" i="1" s="1"/>
  <c r="AG48" i="1" a="1"/>
  <c r="AG48" i="1" s="1"/>
  <c r="AG49" i="1" a="1"/>
  <c r="AG49" i="1" s="1"/>
  <c r="AG3" i="1" a="1"/>
  <c r="AG3" i="1" s="1"/>
  <c r="AG30" i="1" a="1"/>
  <c r="AG30" i="1" s="1"/>
  <c r="AG29" i="1" a="1"/>
  <c r="AG29" i="1" s="1"/>
  <c r="AG5" i="1" a="1"/>
  <c r="AG5" i="1" s="1"/>
  <c r="AG45" i="1" a="1"/>
  <c r="AG45" i="1" s="1"/>
  <c r="AG36" i="1" a="1"/>
  <c r="AG36" i="1" s="1"/>
  <c r="AG10" i="1" a="1"/>
  <c r="AG10" i="1" s="1"/>
  <c r="AG27" i="1" a="1"/>
  <c r="AG27" i="1" s="1"/>
  <c r="AG38" i="1" a="1"/>
  <c r="AG38" i="1" s="1"/>
  <c r="AG18" i="1" a="1"/>
  <c r="AG18" i="1" s="1"/>
  <c r="AG43" i="1" a="1"/>
  <c r="AG43" i="1" s="1"/>
  <c r="AG11" i="1" a="1"/>
  <c r="AG11" i="1" s="1"/>
  <c r="AG22" i="1" a="1"/>
  <c r="AG22" i="1" s="1"/>
  <c r="AG44" i="1" a="1"/>
  <c r="AG44" i="1" s="1"/>
  <c r="AG26" i="1" a="1"/>
  <c r="AG26" i="1" s="1"/>
  <c r="AG28" i="1" a="1"/>
  <c r="AG28" i="1" s="1"/>
  <c r="AG16" i="1" a="1"/>
  <c r="AG16" i="1" s="1"/>
  <c r="AG42" i="1" a="1"/>
  <c r="AG42" i="1" s="1"/>
  <c r="AG9" i="1" a="1"/>
  <c r="AG9" i="1" s="1"/>
  <c r="AG56" i="1" a="1"/>
  <c r="AG56" i="1" s="1"/>
  <c r="AG41" i="1" a="1"/>
  <c r="AG41" i="1" s="1"/>
  <c r="AG12" i="1" a="1"/>
  <c r="AG12" i="1" s="1"/>
  <c r="AG55" i="1" a="1"/>
  <c r="AG55" i="1" s="1"/>
  <c r="AG37" i="1" a="1"/>
  <c r="AG37" i="1" s="1"/>
  <c r="AG39" i="1" a="1"/>
  <c r="AG39" i="1" s="1"/>
  <c r="AG32" i="1" a="1"/>
  <c r="AG32" i="1" s="1"/>
  <c r="AG40" i="1" a="1"/>
  <c r="AG40" i="1" s="1"/>
  <c r="AG46" i="1" a="1"/>
  <c r="AG46" i="1" s="1"/>
  <c r="AG7" i="1" a="1"/>
  <c r="AG7" i="1" s="1"/>
  <c r="AG24" i="1" a="1"/>
  <c r="AG24" i="1" s="1"/>
  <c r="AG15" i="1" a="1"/>
  <c r="AG15" i="1" s="1"/>
  <c r="AG51" i="1" a="1"/>
  <c r="AG51" i="1" s="1"/>
  <c r="AG6" i="1" a="1"/>
  <c r="AG6" i="1" s="1"/>
  <c r="AG21" i="1" a="1"/>
  <c r="AG21" i="1" s="1"/>
  <c r="AG4" i="1" a="1"/>
  <c r="AG4" i="1" s="1"/>
  <c r="AG19" i="1" a="1"/>
  <c r="AG19" i="1" s="1"/>
  <c r="AG57" i="1" a="1"/>
  <c r="AG57" i="1" s="1"/>
  <c r="AG8" i="1" a="1"/>
  <c r="AG8" i="1" s="1"/>
  <c r="AG54" i="1" a="1"/>
  <c r="AG54" i="1" s="1"/>
  <c r="AG13" i="1" a="1"/>
  <c r="AG13" i="1" s="1"/>
  <c r="AG47" i="1" a="1"/>
  <c r="AG47" i="1" s="1"/>
  <c r="AG14" i="1" a="1"/>
  <c r="AG14" i="1" s="1"/>
  <c r="AG23" i="1" a="1"/>
  <c r="AG23" i="1" s="1"/>
  <c r="AG31" i="1" a="1"/>
  <c r="AG31" i="1" s="1"/>
  <c r="AG58" i="1" a="1"/>
  <c r="AG58" i="1" s="1"/>
  <c r="AG17" i="1" a="1"/>
  <c r="AG17" i="1" s="1"/>
  <c r="AG34" i="1" a="1"/>
  <c r="AG34" i="1" s="1"/>
  <c r="AG20" i="1" a="1"/>
  <c r="AG20" i="1" s="1"/>
  <c r="U36" i="2" l="1" a="1"/>
  <c r="U36" i="2" s="1"/>
  <c r="U35" i="2" a="1"/>
  <c r="U35" i="2" s="1"/>
  <c r="U33" i="2" a="1"/>
  <c r="U33" i="2" s="1"/>
  <c r="U16" i="2" a="1"/>
  <c r="U16" i="2" s="1"/>
  <c r="U23" i="2" a="1"/>
  <c r="U23" i="2" s="1"/>
  <c r="U13" i="2" a="1"/>
  <c r="U13" i="2" s="1"/>
  <c r="U20" i="2" a="1"/>
  <c r="U20" i="2" s="1"/>
  <c r="U15" i="2" a="1"/>
  <c r="U15" i="2" s="1"/>
  <c r="U9" i="2" a="1"/>
  <c r="U9" i="2" s="1"/>
  <c r="U8" i="2" a="1"/>
  <c r="U8" i="2" s="1"/>
  <c r="U5" i="2" a="1"/>
  <c r="U5" i="2" s="1"/>
  <c r="U17" i="2" a="1"/>
  <c r="U17" i="2" s="1"/>
  <c r="U12" i="2" a="1"/>
  <c r="U12" i="2" s="1"/>
  <c r="U7" i="2" a="1"/>
  <c r="U7" i="2" s="1"/>
  <c r="U32" i="2" a="1"/>
  <c r="U32" i="2" s="1"/>
  <c r="U19" i="2" a="1"/>
  <c r="U19" i="2" s="1"/>
  <c r="U11" i="2" a="1"/>
  <c r="U11" i="2" s="1"/>
  <c r="U6" i="2" a="1"/>
  <c r="U6" i="2" s="1"/>
  <c r="U14" i="2" a="1"/>
  <c r="U14" i="2" s="1"/>
  <c r="U4" i="2" l="1" a="1"/>
  <c r="U4" i="2" s="1"/>
  <c r="U18" i="2" a="1"/>
  <c r="U18" i="2" s="1"/>
  <c r="U24" i="2" a="1"/>
  <c r="U24" i="2" s="1"/>
  <c r="I5" i="2" l="1"/>
  <c r="J5" i="2" s="1"/>
  <c r="I4" i="2"/>
  <c r="J4" i="2" s="1"/>
  <c r="I17" i="2" l="1"/>
  <c r="J17" i="2" s="1"/>
  <c r="I23" i="2"/>
  <c r="J23" i="2" s="1"/>
  <c r="I8" i="2"/>
  <c r="J8" i="2" s="1"/>
  <c r="I24" i="2"/>
  <c r="J24" i="2" s="1"/>
  <c r="I16" i="2"/>
  <c r="J16" i="2" s="1"/>
  <c r="I36" i="2"/>
  <c r="J36" i="2" s="1"/>
  <c r="I12" i="2"/>
  <c r="J12" i="2" s="1"/>
  <c r="I6" i="2"/>
  <c r="J6" i="2" s="1"/>
  <c r="I9" i="2"/>
  <c r="J9" i="2" s="1"/>
  <c r="I34" i="2"/>
  <c r="J34" i="2" s="1"/>
  <c r="I21" i="2"/>
  <c r="J21" i="2" s="1"/>
  <c r="I38" i="2"/>
  <c r="J38" i="2" s="1"/>
  <c r="I26" i="2"/>
  <c r="J26" i="2" s="1"/>
  <c r="I32" i="2"/>
  <c r="J32" i="2" s="1"/>
  <c r="I35" i="2"/>
  <c r="J35" i="2" s="1"/>
  <c r="I37" i="2"/>
  <c r="J37" i="2" s="1"/>
  <c r="I33" i="2"/>
  <c r="J33" i="2" s="1"/>
  <c r="I22" i="2"/>
  <c r="J22" i="2" s="1"/>
  <c r="I31" i="2"/>
  <c r="J31" i="2" s="1"/>
  <c r="I11" i="2"/>
  <c r="J11" i="2" s="1"/>
  <c r="I18" i="2"/>
  <c r="J18" i="2" s="1"/>
  <c r="I19" i="2"/>
  <c r="J19" i="2" s="1"/>
  <c r="I13" i="2"/>
  <c r="J13" i="2" s="1"/>
  <c r="I30" i="2"/>
  <c r="J30" i="2" s="1"/>
  <c r="I25" i="2"/>
  <c r="J25" i="2" s="1"/>
  <c r="I27" i="2"/>
  <c r="J27" i="2" s="1"/>
  <c r="I7" i="2"/>
  <c r="J7" i="2" s="1"/>
  <c r="I28" i="2" l="1"/>
  <c r="J28" i="2" s="1"/>
  <c r="I14" i="2"/>
  <c r="J14" i="2" s="1"/>
  <c r="I20" i="2"/>
  <c r="J20" i="2" s="1"/>
  <c r="I15" i="2"/>
  <c r="J15" i="2" s="1"/>
  <c r="I29" i="2"/>
  <c r="J2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<sst xmlns="http://schemas.openxmlformats.org/spreadsheetml/2006/main" count="406" uniqueCount="130">
  <si>
    <t>Description</t>
  </si>
  <si>
    <t>Worker Vulnerability</t>
  </si>
  <si>
    <t>Firm Vulnerability Based on the 2010 base year input output table</t>
  </si>
  <si>
    <t>ISIC3</t>
  </si>
  <si>
    <t>No. of establishments</t>
  </si>
  <si>
    <t>Persons engaged (No.)</t>
  </si>
  <si>
    <t>Employees( No.)</t>
  </si>
  <si>
    <t>Male</t>
  </si>
  <si>
    <t>Female</t>
  </si>
  <si>
    <t>% of Female*</t>
  </si>
  <si>
    <t>Skilled</t>
  </si>
  <si>
    <t>Unskilled</t>
  </si>
  <si>
    <t>Semi Skilled</t>
  </si>
  <si>
    <t>Unskilled + Semi Skilled</t>
  </si>
  <si>
    <t>Administrative (No.)</t>
  </si>
  <si>
    <t>Technical (No.)</t>
  </si>
  <si>
    <t>Clerical (No.)</t>
  </si>
  <si>
    <t>Other (No.)</t>
  </si>
  <si>
    <t>% unskilled*</t>
  </si>
  <si>
    <t>% Unskilled and Semi Skilled*</t>
  </si>
  <si>
    <t>%Informal</t>
  </si>
  <si>
    <t>Employment Weight (EWI)</t>
  </si>
  <si>
    <t>Vulnerability Index (Female + Unksilled + Informal)</t>
  </si>
  <si>
    <t>Worker Vulnerability Category (&gt;0.1)</t>
  </si>
  <si>
    <t>% Imports (2010)</t>
  </si>
  <si>
    <t>% Exports (2010)</t>
  </si>
  <si>
    <t>Firm Vulnerability- % Imports (&lt;0.1 or &gt;0.5) and % Exports (&lt;0.1)</t>
  </si>
  <si>
    <t>C1</t>
  </si>
  <si>
    <t>C2</t>
  </si>
  <si>
    <t>C3</t>
  </si>
  <si>
    <t>C4</t>
  </si>
  <si>
    <t>C5</t>
  </si>
  <si>
    <t>No Tarriff/Cess</t>
  </si>
  <si>
    <t>Total</t>
  </si>
  <si>
    <t>Category of import sensitivty</t>
  </si>
  <si>
    <t>Import Sensitivity Index</t>
  </si>
  <si>
    <t xml:space="preserve">Category of import sensitivty - Alternate </t>
  </si>
  <si>
    <t xml:space="preserve">Import Sensitivity Index - Alternate </t>
  </si>
  <si>
    <t>Quarrying of stone, sand and clay</t>
  </si>
  <si>
    <t>N/A</t>
  </si>
  <si>
    <t>Low</t>
  </si>
  <si>
    <t>Mining and quarrying n.e.c.</t>
  </si>
  <si>
    <t>Processing and preserving of meat</t>
  </si>
  <si>
    <t>High Firm Vulnerability</t>
  </si>
  <si>
    <t>Medium</t>
  </si>
  <si>
    <t>Processing and preserving of fish, crustaceans and molluscs</t>
  </si>
  <si>
    <t>Low Firm Vulnerability</t>
  </si>
  <si>
    <t>Processing and preserving of fruit and vegetable</t>
  </si>
  <si>
    <t>High</t>
  </si>
  <si>
    <t>Manufacture of vegetable and animal oils and fats</t>
  </si>
  <si>
    <t>Manufacture of dairy products</t>
  </si>
  <si>
    <t>Manufacture of grain mill products, starches and starch products</t>
  </si>
  <si>
    <t>Manufacture of other food products</t>
  </si>
  <si>
    <t>Manufacture of prepared animal feeds</t>
  </si>
  <si>
    <t>Manufacture of beverages</t>
  </si>
  <si>
    <t>Spinning, weaving and finishing of textiles</t>
  </si>
  <si>
    <t>Manufacture of other textiles</t>
  </si>
  <si>
    <t>Manufacture of wearing apparel except fur apparel</t>
  </si>
  <si>
    <t>Manufacture of knitted and crocheted apparel</t>
  </si>
  <si>
    <t>Tanning and dressing of leather; manufacture of
luggage, handbags, saddlery and harness; dressing and dyeing of fur</t>
  </si>
  <si>
    <t>Manufacture of footwear</t>
  </si>
  <si>
    <t>Saw-milling and planning of wood</t>
  </si>
  <si>
    <t>Manufacture of products of wood, cork, straw and plaiting materials</t>
  </si>
  <si>
    <t>Manufacture of paper and paper products</t>
  </si>
  <si>
    <t>Printing and service activities related to printing</t>
  </si>
  <si>
    <t>Manufacture of refined petroleum products</t>
  </si>
  <si>
    <t>Manufacture of basic chemicals, fertilizers and nitrogen compounds, plastics, synthetic rubber in primary forms</t>
  </si>
  <si>
    <t>Manufacture of other chemical products</t>
  </si>
  <si>
    <t>Manufacture of pharmaceuticals, medicinal chemical and botanical products</t>
  </si>
  <si>
    <t>Manufacture of rubber products</t>
  </si>
  <si>
    <t>Manufacture of plastic products</t>
  </si>
  <si>
    <t>Manufacture of glass and glass products</t>
  </si>
  <si>
    <t>Manufacture of non-metallic mineral products n.e.c.</t>
  </si>
  <si>
    <t>Manufacture of basic iron and steel</t>
  </si>
  <si>
    <t>Casting of metals</t>
  </si>
  <si>
    <t>Manufacture of structural metal products, tanks, reservoirs and steam generators</t>
  </si>
  <si>
    <t>Manufacture of other fabricated metal products, metal working service activities</t>
  </si>
  <si>
    <t>Manufacture of electronic components &amp; boards</t>
  </si>
  <si>
    <t>Manufacture of computers and peripheral equipment</t>
  </si>
  <si>
    <t>Manufacture of communication</t>
  </si>
  <si>
    <t>-</t>
  </si>
  <si>
    <t>Manufacture of optical instruments and photographic equipment</t>
  </si>
  <si>
    <t>Manufacture of electric motors, generators,
transformers and electricity distribution &amp; control apparatus</t>
  </si>
  <si>
    <t>Manufacture of batteries and accumulators</t>
  </si>
  <si>
    <t>Manufacture of wiring and wiring devices</t>
  </si>
  <si>
    <t>Manufacture of electric lighting equipments</t>
  </si>
  <si>
    <t>Manufacture of domestic appliance</t>
  </si>
  <si>
    <t>Manufacture of other electrical equipment</t>
  </si>
  <si>
    <t>Manufacture of general purpose machinery</t>
  </si>
  <si>
    <t>Manufacture of special-purpose machinery</t>
  </si>
  <si>
    <t>Manufacture of motor vehicles</t>
  </si>
  <si>
    <t>Manufacture of bodies for motor vehicles; Manufacture of trailers &amp; semi-trailers</t>
  </si>
  <si>
    <t>Manufacture of parts and accessories for motor vehicles</t>
  </si>
  <si>
    <t>Building of ships and boats</t>
  </si>
  <si>
    <t>Manufacture of transport equipment n.e.c.</t>
  </si>
  <si>
    <t>Manufacture of furniture</t>
  </si>
  <si>
    <t>Manufacture of jewellery, bijouterie and related articles</t>
  </si>
  <si>
    <t>Manufacture of musical instruments</t>
  </si>
  <si>
    <t>Manufacture of sports goods</t>
  </si>
  <si>
    <t>Manufacture of games &amp; toys</t>
  </si>
  <si>
    <t>Other manufacturing n.e.c.</t>
  </si>
  <si>
    <t>Source: Department of Census and Statistics (DCS) - Annual Survey of Industries 2020 (Reference year 2019); DCS - Labour Force Survey (2019); DCS - Input – output tables and Impact Analysis Tool; Sri Lanka Customs – Tariff Guide 2023</t>
  </si>
  <si>
    <t>Import Sensitivity</t>
  </si>
  <si>
    <t>ISIC4</t>
  </si>
  <si>
    <t>Number of Workers (All workers)</t>
  </si>
  <si>
    <t>Number of Workers (Paid employees)</t>
  </si>
  <si>
    <t>Skill Index - Agri sectors normalised</t>
  </si>
  <si>
    <t>Worker Vulnerability (&gt;0.1)</t>
  </si>
  <si>
    <t>% Imports - New calc (2010)</t>
  </si>
  <si>
    <t>% Exports - New calc (2010)</t>
  </si>
  <si>
    <t xml:space="preserve">Import Sensitivity Index </t>
  </si>
  <si>
    <t>Category of import sensitivty (Alternate)</t>
  </si>
  <si>
    <t>Import Sensitivity Index (Alternate)</t>
  </si>
  <si>
    <t>Growing of fibre crops</t>
  </si>
  <si>
    <t>Growing of grapes</t>
  </si>
  <si>
    <t>None</t>
  </si>
  <si>
    <t>Source: DCS - Labour Force Survey 2019; DCS - Input – output tables and Impact Analysis Tool; Sri Lanka Customs – Tariff Guide 2023</t>
  </si>
  <si>
    <t xml:space="preserve"> </t>
  </si>
  <si>
    <t>Time Period</t>
  </si>
  <si>
    <t>As of March 2024</t>
  </si>
  <si>
    <t xml:space="preserve">Date Last Updated: </t>
  </si>
  <si>
    <t xml:space="preserve">Team: </t>
  </si>
  <si>
    <t>Econ</t>
  </si>
  <si>
    <t>Person:</t>
  </si>
  <si>
    <t xml:space="preserve">Mathisha </t>
  </si>
  <si>
    <t xml:space="preserve">Source: </t>
  </si>
  <si>
    <t>Tariffs_SLCustoms</t>
  </si>
  <si>
    <t>Industry Data_Annual Industrial Survey</t>
  </si>
  <si>
    <t xml:space="preserve">Other Comments </t>
  </si>
  <si>
    <t>Limitations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</si>
</sst>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00_);_(* \(#,##0.000\);_(* &quot;-&quot;??_);_(@_)"/>
    <numFmt numFmtId="167" formatCode="0.0000%"/>
    <numFmt numFmtId="168" formatCode="0.0000"/>
  </numFmts>
  <fonts count="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color theme="1"/>
      <name val="Aptos Narrow"/>
      <family val="2"/>
      <scheme val="minor"/>
    </font>
    <font>
      <sz val="12"/>
      <color rgb="FF0A100D"/>
      <name val="Barlow"/>
    </font>
    <font>
      <b/>
      <sz val="11"/>
      <color rgb="FFFF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" fillId="0" borderId="0"/>
  </cellStyleXfs>
  <cellXfs count="97">
    <xf numFmtId="0" fontId="0" fillId="0" borderId="0" xfId="0"/>
    <xf numFmtId="9" fontId="0" fillId="0" borderId="0" xfId="2" applyFont="1"/>
    <xf numFmtId="0" fontId="4" fillId="0" borderId="1" xfId="4" applyBorder="1" applyAlignment="1">
      <alignment horizontal="left" vertical="top"/>
    </xf>
    <xf numFmtId="164" fontId="4" fillId="0" borderId="1" xfId="1" applyNumberFormat="1" applyFont="1" applyBorder="1" applyAlignment="1">
      <alignment horizontal="left" vertical="top"/>
    </xf>
    <xf numFmtId="0" fontId="4" fillId="0" borderId="1" xfId="4" applyBorder="1" applyAlignment="1">
      <alignment horizontal="center" vertical="top"/>
    </xf>
    <xf numFmtId="165" fontId="5" fillId="0" borderId="1" xfId="2" applyNumberFormat="1" applyFont="1" applyFill="1" applyBorder="1"/>
    <xf numFmtId="164" fontId="4" fillId="0" borderId="1" xfId="1" applyNumberFormat="1" applyFont="1" applyBorder="1" applyAlignment="1">
      <alignment horizontal="center" vertical="top"/>
    </xf>
    <xf numFmtId="9" fontId="5" fillId="0" borderId="1" xfId="2" applyFont="1" applyFill="1" applyBorder="1"/>
    <xf numFmtId="9" fontId="5" fillId="0" borderId="1" xfId="2" applyFont="1" applyFill="1" applyBorder="1" applyAlignment="1"/>
    <xf numFmtId="43" fontId="5" fillId="0" borderId="1" xfId="1" applyFont="1" applyFill="1" applyBorder="1"/>
    <xf numFmtId="43" fontId="5" fillId="0" borderId="1" xfId="1" applyFont="1" applyFill="1" applyBorder="1" applyAlignment="1"/>
    <xf numFmtId="165" fontId="3" fillId="0" borderId="1" xfId="2" applyNumberFormat="1" applyFont="1" applyFill="1" applyBorder="1" applyAlignment="1">
      <alignment vertical="center"/>
    </xf>
    <xf numFmtId="2" fontId="3" fillId="0" borderId="1" xfId="3" applyNumberFormat="1" applyBorder="1" applyAlignment="1">
      <alignment vertical="center"/>
    </xf>
    <xf numFmtId="0" fontId="3" fillId="0" borderId="1" xfId="3" applyBorder="1" applyAlignment="1">
      <alignment horizontal="center" vertical="center"/>
    </xf>
    <xf numFmtId="2" fontId="3" fillId="0" borderId="1" xfId="3" applyNumberFormat="1" applyBorder="1" applyAlignment="1">
      <alignment horizontal="center" vertical="center"/>
    </xf>
    <xf numFmtId="9" fontId="1" fillId="0" borderId="1" xfId="2" applyFont="1" applyBorder="1" applyAlignment="1">
      <alignment horizontal="center"/>
    </xf>
    <xf numFmtId="165" fontId="3" fillId="0" borderId="1" xfId="2" applyNumberFormat="1" applyFont="1" applyFill="1" applyBorder="1" applyAlignment="1">
      <alignment horizontal="center" vertical="center"/>
    </xf>
    <xf numFmtId="9" fontId="0" fillId="0" borderId="1" xfId="2" applyFont="1" applyBorder="1" applyAlignment="1">
      <alignment horizontal="center"/>
    </xf>
    <xf numFmtId="9" fontId="0" fillId="0" borderId="0" xfId="2" applyFont="1" applyAlignment="1"/>
    <xf numFmtId="164" fontId="0" fillId="0" borderId="0" xfId="1" applyNumberFormat="1" applyFont="1"/>
    <xf numFmtId="0" fontId="0" fillId="0" borderId="0" xfId="0" applyAlignment="1">
      <alignment horizontal="center"/>
    </xf>
    <xf numFmtId="3" fontId="0" fillId="0" borderId="0" xfId="0" applyNumberFormat="1"/>
    <xf numFmtId="3" fontId="6" fillId="0" borderId="0" xfId="0" applyNumberFormat="1" applyFont="1"/>
    <xf numFmtId="3" fontId="6" fillId="0" borderId="0" xfId="0" applyNumberFormat="1" applyFont="1" applyAlignment="1">
      <alignment horizontal="left" vertical="center" readingOrder="1"/>
    </xf>
    <xf numFmtId="0" fontId="2" fillId="0" borderId="0" xfId="0" applyFont="1" applyAlignment="1">
      <alignment horizontal="center"/>
    </xf>
    <xf numFmtId="43" fontId="0" fillId="0" borderId="0" xfId="1" applyFont="1"/>
    <xf numFmtId="0" fontId="1" fillId="0" borderId="1" xfId="0" applyFont="1" applyBorder="1"/>
    <xf numFmtId="164" fontId="4" fillId="0" borderId="1" xfId="1" applyNumberFormat="1" applyFont="1" applyFill="1" applyBorder="1" applyAlignment="1">
      <alignment horizontal="left" vertical="top"/>
    </xf>
    <xf numFmtId="9" fontId="0" fillId="0" borderId="1" xfId="2" applyFont="1" applyFill="1" applyBorder="1"/>
    <xf numFmtId="0" fontId="3" fillId="0" borderId="1" xfId="3" applyBorder="1" applyAlignment="1">
      <alignment vertical="center"/>
    </xf>
    <xf numFmtId="165" fontId="0" fillId="0" borderId="1" xfId="2" applyNumberFormat="1" applyFont="1" applyFill="1" applyBorder="1"/>
    <xf numFmtId="0" fontId="0" fillId="0" borderId="1" xfId="0" applyBorder="1"/>
    <xf numFmtId="10" fontId="0" fillId="0" borderId="1" xfId="2" applyNumberFormat="1" applyFont="1" applyFill="1" applyBorder="1"/>
    <xf numFmtId="167" fontId="0" fillId="0" borderId="1" xfId="2" applyNumberFormat="1" applyFont="1" applyFill="1" applyBorder="1"/>
    <xf numFmtId="164" fontId="4" fillId="0" borderId="1" xfId="1" applyNumberFormat="1" applyFont="1" applyFill="1" applyBorder="1" applyAlignment="1">
      <alignment horizontal="center" vertical="top"/>
    </xf>
    <xf numFmtId="9" fontId="1" fillId="0" borderId="1" xfId="2" applyFont="1" applyFill="1" applyBorder="1" applyAlignment="1">
      <alignment horizontal="center"/>
    </xf>
    <xf numFmtId="165" fontId="5" fillId="0" borderId="1" xfId="2" applyNumberFormat="1" applyFont="1" applyFill="1" applyBorder="1" applyAlignment="1">
      <alignment horizontal="center"/>
    </xf>
    <xf numFmtId="164" fontId="5" fillId="0" borderId="1" xfId="1" applyNumberFormat="1" applyFont="1" applyFill="1" applyBorder="1" applyAlignment="1">
      <alignment horizontal="center"/>
    </xf>
    <xf numFmtId="9" fontId="5" fillId="0" borderId="1" xfId="2" applyFont="1" applyFill="1" applyBorder="1" applyAlignment="1">
      <alignment horizontal="center"/>
    </xf>
    <xf numFmtId="43" fontId="5" fillId="0" borderId="1" xfId="1" applyFont="1" applyFill="1" applyBorder="1" applyAlignment="1">
      <alignment horizontal="center"/>
    </xf>
    <xf numFmtId="166" fontId="5" fillId="0" borderId="1" xfId="1" applyNumberFormat="1" applyFont="1" applyFill="1" applyBorder="1" applyAlignment="1">
      <alignment horizontal="center"/>
    </xf>
    <xf numFmtId="3" fontId="4" fillId="0" borderId="1" xfId="4" applyNumberFormat="1" applyBorder="1" applyAlignment="1">
      <alignment horizontal="center" vertical="top"/>
    </xf>
    <xf numFmtId="0" fontId="4" fillId="0" borderId="1" xfId="4" applyBorder="1" applyAlignment="1">
      <alignment horizontal="center" vertical="top" wrapText="1"/>
    </xf>
    <xf numFmtId="0" fontId="4" fillId="0" borderId="4" xfId="4" applyBorder="1" applyAlignment="1">
      <alignment horizontal="left" vertical="top"/>
    </xf>
    <xf numFmtId="2" fontId="3" fillId="0" borderId="2" xfId="3" applyNumberFormat="1" applyBorder="1" applyAlignment="1">
      <alignment horizontal="center" vertical="center"/>
    </xf>
    <xf numFmtId="0" fontId="3" fillId="3" borderId="5" xfId="3" applyFill="1" applyBorder="1"/>
    <xf numFmtId="0" fontId="3" fillId="3" borderId="6" xfId="3" applyFill="1" applyBorder="1"/>
    <xf numFmtId="164" fontId="3" fillId="3" borderId="6" xfId="1" applyNumberFormat="1" applyFont="1" applyFill="1" applyBorder="1"/>
    <xf numFmtId="0" fontId="3" fillId="3" borderId="7" xfId="3" applyFill="1" applyBorder="1"/>
    <xf numFmtId="0" fontId="4" fillId="0" borderId="8" xfId="4" applyBorder="1" applyAlignment="1">
      <alignment horizontal="left" vertical="top"/>
    </xf>
    <xf numFmtId="0" fontId="4" fillId="0" borderId="9" xfId="4" applyBorder="1" applyAlignment="1">
      <alignment horizontal="left" vertical="top"/>
    </xf>
    <xf numFmtId="0" fontId="4" fillId="0" borderId="9" xfId="4" applyBorder="1" applyAlignment="1">
      <alignment horizontal="center" vertical="top" wrapText="1"/>
    </xf>
    <xf numFmtId="164" fontId="4" fillId="0" borderId="9" xfId="1" applyNumberFormat="1" applyFont="1" applyBorder="1" applyAlignment="1">
      <alignment horizontal="center" vertical="top"/>
    </xf>
    <xf numFmtId="3" fontId="4" fillId="0" borderId="9" xfId="4" applyNumberFormat="1" applyBorder="1" applyAlignment="1">
      <alignment horizontal="center" vertical="top"/>
    </xf>
    <xf numFmtId="0" fontId="4" fillId="0" borderId="9" xfId="4" applyBorder="1" applyAlignment="1">
      <alignment horizontal="center" vertical="top"/>
    </xf>
    <xf numFmtId="165" fontId="5" fillId="0" borderId="9" xfId="2" applyNumberFormat="1" applyFont="1" applyFill="1" applyBorder="1" applyAlignment="1">
      <alignment horizontal="center"/>
    </xf>
    <xf numFmtId="164" fontId="5" fillId="0" borderId="9" xfId="1" applyNumberFormat="1" applyFont="1" applyFill="1" applyBorder="1" applyAlignment="1">
      <alignment horizontal="center"/>
    </xf>
    <xf numFmtId="9" fontId="5" fillId="0" borderId="9" xfId="2" applyFont="1" applyFill="1" applyBorder="1" applyAlignment="1">
      <alignment horizontal="center"/>
    </xf>
    <xf numFmtId="43" fontId="5" fillId="0" borderId="9" xfId="1" applyFont="1" applyFill="1" applyBorder="1" applyAlignment="1">
      <alignment horizontal="center"/>
    </xf>
    <xf numFmtId="166" fontId="5" fillId="0" borderId="9" xfId="1" applyNumberFormat="1" applyFont="1" applyFill="1" applyBorder="1" applyAlignment="1">
      <alignment horizontal="center"/>
    </xf>
    <xf numFmtId="9" fontId="1" fillId="0" borderId="9" xfId="2" applyFont="1" applyBorder="1" applyAlignment="1">
      <alignment horizontal="center"/>
    </xf>
    <xf numFmtId="0" fontId="3" fillId="0" borderId="9" xfId="3" applyBorder="1" applyAlignment="1">
      <alignment horizontal="center" vertical="center"/>
    </xf>
    <xf numFmtId="2" fontId="3" fillId="0" borderId="9" xfId="3" applyNumberFormat="1" applyBorder="1" applyAlignment="1">
      <alignment horizontal="center" vertical="center"/>
    </xf>
    <xf numFmtId="2" fontId="3" fillId="0" borderId="10" xfId="3" applyNumberForma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2" fontId="3" fillId="0" borderId="2" xfId="3" applyNumberFormat="1" applyBorder="1" applyAlignment="1">
      <alignment vertical="center"/>
    </xf>
    <xf numFmtId="168" fontId="3" fillId="0" borderId="2" xfId="3" applyNumberFormat="1" applyBorder="1" applyAlignment="1">
      <alignment vertical="center"/>
    </xf>
    <xf numFmtId="0" fontId="3" fillId="2" borderId="5" xfId="3" applyFill="1" applyBorder="1" applyAlignment="1">
      <alignment horizontal="center"/>
    </xf>
    <xf numFmtId="0" fontId="3" fillId="2" borderId="6" xfId="3" applyFill="1" applyBorder="1"/>
    <xf numFmtId="43" fontId="3" fillId="2" borderId="6" xfId="1" applyFont="1" applyFill="1" applyBorder="1"/>
    <xf numFmtId="0" fontId="3" fillId="2" borderId="6" xfId="3" applyFill="1" applyBorder="1" applyAlignment="1">
      <alignment horizontal="center"/>
    </xf>
    <xf numFmtId="9" fontId="3" fillId="2" borderId="6" xfId="2" applyFont="1" applyFill="1" applyBorder="1" applyAlignment="1"/>
    <xf numFmtId="0" fontId="3" fillId="2" borderId="7" xfId="3" applyFill="1" applyBorder="1"/>
    <xf numFmtId="0" fontId="0" fillId="0" borderId="8" xfId="0" applyBorder="1" applyAlignment="1">
      <alignment horizontal="center"/>
    </xf>
    <xf numFmtId="0" fontId="1" fillId="0" borderId="9" xfId="0" applyFont="1" applyBorder="1"/>
    <xf numFmtId="164" fontId="4" fillId="0" borderId="9" xfId="1" applyNumberFormat="1" applyFont="1" applyFill="1" applyBorder="1" applyAlignment="1">
      <alignment horizontal="left" vertical="top"/>
    </xf>
    <xf numFmtId="165" fontId="5" fillId="0" borderId="9" xfId="2" applyNumberFormat="1" applyFont="1" applyFill="1" applyBorder="1"/>
    <xf numFmtId="9" fontId="5" fillId="0" borderId="9" xfId="2" applyFont="1" applyFill="1" applyBorder="1"/>
    <xf numFmtId="9" fontId="5" fillId="0" borderId="9" xfId="2" applyFont="1" applyFill="1" applyBorder="1" applyAlignment="1"/>
    <xf numFmtId="43" fontId="5" fillId="0" borderId="9" xfId="1" applyFont="1" applyFill="1" applyBorder="1"/>
    <xf numFmtId="43" fontId="5" fillId="0" borderId="9" xfId="1" applyFont="1" applyFill="1" applyBorder="1" applyAlignment="1"/>
    <xf numFmtId="9" fontId="0" fillId="0" borderId="9" xfId="2" applyFont="1" applyFill="1" applyBorder="1"/>
    <xf numFmtId="0" fontId="3" fillId="0" borderId="9" xfId="3" applyBorder="1" applyAlignment="1">
      <alignment vertical="center"/>
    </xf>
    <xf numFmtId="2" fontId="3" fillId="0" borderId="9" xfId="3" applyNumberFormat="1" applyBorder="1" applyAlignment="1">
      <alignment vertical="center"/>
    </xf>
    <xf numFmtId="2" fontId="3" fillId="0" borderId="10" xfId="3" applyNumberFormat="1" applyBorder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left"/>
    </xf>
    <xf numFmtId="15" fontId="0" fillId="0" borderId="0" xfId="0" applyNumberFormat="1" applyAlignment="1">
      <alignment horizontal="left"/>
    </xf>
    <xf numFmtId="0" fontId="7" fillId="0" borderId="0" xfId="0" applyFont="1"/>
    <xf numFmtId="0" fontId="0" fillId="4" borderId="0" xfId="0" applyFill="1" applyAlignment="1">
      <alignment horizontal="left" vertical="center"/>
    </xf>
    <xf numFmtId="0" fontId="3" fillId="3" borderId="1" xfId="3" applyFill="1" applyBorder="1" applyAlignment="1">
      <alignment horizontal="center"/>
    </xf>
    <xf numFmtId="164" fontId="1" fillId="3" borderId="1" xfId="1" applyNumberFormat="1" applyFont="1" applyFill="1" applyBorder="1" applyAlignment="1">
      <alignment horizontal="center"/>
    </xf>
    <xf numFmtId="164" fontId="1" fillId="2" borderId="1" xfId="1" applyNumberFormat="1" applyFont="1" applyFill="1" applyBorder="1" applyAlignment="1">
      <alignment horizontal="center"/>
    </xf>
    <xf numFmtId="0" fontId="3" fillId="2" borderId="2" xfId="3" applyFill="1" applyBorder="1" applyAlignment="1">
      <alignment horizontal="center"/>
    </xf>
    <xf numFmtId="0" fontId="3" fillId="2" borderId="3" xfId="3" applyFill="1" applyBorder="1" applyAlignment="1">
      <alignment horizontal="center"/>
    </xf>
    <xf numFmtId="0" fontId="3" fillId="2" borderId="4" xfId="3" applyFill="1" applyBorder="1" applyAlignment="1">
      <alignment horizontal="center"/>
    </xf>
  </cellXfs>
  <cellStyles count="5">
    <cellStyle name="Comma" xfId="1" builtinId="3"/>
    <cellStyle name="Normal" xfId="0" builtinId="0"/>
    <cellStyle name="Normal 2" xfId="3" xr:uid="{941EB6A2-38AD-42FA-8E40-DC0DD068BAF7}"/>
    <cellStyle name="Normal 7" xfId="4" xr:uid="{59485133-5349-4BEF-9328-5DDA1AF04A09}"/>
    <cellStyle name="Percent" xfId="2" builtinId="5"/>
  </cellStyles>
  <dxfs count="70">
    <dxf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5" formatCode="0.0%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Times New Roman"/>
        <family val="1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5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6" formatCode="_(* #,##0.000_);_(* \(#,##0.00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Times New Roman"/>
        <family val="1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Times New Roman"/>
        <family val="1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Times New Roman"/>
        <family val="1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Times New Roman"/>
        <family val="1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Times New Roman"/>
        <family val="1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Times New Roman"/>
        <family val="1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5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" formatCode="#,##0"/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Times New Roman"/>
        <family val="1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thishaVR\OneDrive%20-%20Verit&#233;%20Research\Econ_International%20Economics%20Pillar\WB_TradeAdjustmentPackage\WB_TAA_VulnerableSectors_16Feb2024.xlsx" TargetMode="External"/><Relationship Id="rId1" Type="http://schemas.openxmlformats.org/officeDocument/2006/relationships/externalLinkPath" Target="WB_TAA_VulnerableSectors_16Feb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LL Tari (4)"/>
      <sheetName val="2023_09_Tarriff Guide"/>
      <sheetName val="Clarifications"/>
      <sheetName val="2015 - Use Table"/>
      <sheetName val="Analysis (Manufact&amp;Min)"/>
      <sheetName val="2015 - Supply Table"/>
      <sheetName val="Firm Vulnerability Workings"/>
      <sheetName val="2018-all sectors manufac"/>
      <sheetName val="2018 Analysis(Manufactur&amp;Minin)"/>
      <sheetName val="LFS 2021"/>
      <sheetName val="2018 (Manufactur&amp;Minig) - Final"/>
      <sheetName val="2018 (Agri) -  Final"/>
      <sheetName val="Comparison 2018-2024"/>
      <sheetName val="2023_Manuf_mine_Analysis_Final"/>
      <sheetName val="Value-Quantity2023advalworking"/>
      <sheetName val="Import sensi_ISIC3_F(NoHSDupl)"/>
      <sheetName val="HS codes"/>
      <sheetName val="ImportSensitivity-Allsec-Altern"/>
      <sheetName val="Import sensi_ISIC4_F(NoHSDup)"/>
      <sheetName val="Input-output_2010"/>
      <sheetName val="Input-output 2010_for-2023"/>
      <sheetName val="Asumptions-Notes"/>
      <sheetName val="LFS data 2019"/>
      <sheetName val="ImportSensitivity-Allsec-Defaul"/>
      <sheetName val="2023_Agri_Analysis_Final"/>
      <sheetName val="ALL Tariffs2016_Correspondece"/>
      <sheetName val="Unit to Advalaorem Workings "/>
      <sheetName val="Notes"/>
      <sheetName val="Sector Names"/>
      <sheetName val="Tables in Slide Deck"/>
      <sheetName val="2018 Analysis (Agri)"/>
      <sheetName val="ImportSensitivity-All-NoPAL"/>
      <sheetName val="Tarrif Guide 2023"/>
      <sheetName val="WITSADvalaorem-UNCATD"/>
      <sheetName val="EffectiveRateProtection_2010"/>
      <sheetName val="CPC-ISIC-Use table"/>
      <sheetName val="ISIC descriptionss"/>
      <sheetName val="2022 Export and Import Data"/>
      <sheetName val="Pivot ISIC to HS 8 Working"/>
      <sheetName val="Correspondence tables"/>
      <sheetName val="Import sensitivity_ISIC4_F"/>
      <sheetName val="Import sensitivity_ISIC3_F"/>
      <sheetName val="correspondenceIndex(HS8 digit)"/>
      <sheetName val="Correspondence Index (CPCIndex)"/>
      <sheetName val="Correspondecne working pivor"/>
      <sheetName val="Sheet5"/>
      <sheetName val="2018_Vulnerability &amp; Protectio"/>
      <sheetName val="2023_ChangesCessPAL"/>
      <sheetName val="workings skill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4">
          <cell r="AE4">
            <v>11</v>
          </cell>
          <cell r="AF4">
            <v>0.99312417021307375</v>
          </cell>
        </row>
        <row r="5">
          <cell r="AE5">
            <v>12</v>
          </cell>
          <cell r="AF5">
            <v>0.85049375810122929</v>
          </cell>
        </row>
        <row r="6">
          <cell r="AE6">
            <v>13</v>
          </cell>
          <cell r="AF6">
            <v>0.87014000000000002</v>
          </cell>
        </row>
        <row r="7">
          <cell r="AE7">
            <v>14</v>
          </cell>
          <cell r="AF7">
            <v>0.97093149061655992</v>
          </cell>
        </row>
        <row r="8">
          <cell r="AE8">
            <v>15</v>
          </cell>
          <cell r="AF8">
            <v>0.99368800000000002</v>
          </cell>
        </row>
        <row r="9">
          <cell r="AE9">
            <v>16</v>
          </cell>
          <cell r="AF9">
            <v>0.89417769060953767</v>
          </cell>
        </row>
        <row r="10">
          <cell r="AE10">
            <v>17</v>
          </cell>
          <cell r="AF10">
            <v>1</v>
          </cell>
        </row>
        <row r="11">
          <cell r="AE11">
            <v>21</v>
          </cell>
          <cell r="AF11">
            <v>0.62526729999999997</v>
          </cell>
        </row>
        <row r="12">
          <cell r="AE12">
            <v>22</v>
          </cell>
          <cell r="AF12">
            <v>0.94850999999999996</v>
          </cell>
        </row>
        <row r="13">
          <cell r="AE13">
            <v>23</v>
          </cell>
          <cell r="AF13">
            <v>1</v>
          </cell>
        </row>
        <row r="14">
          <cell r="AE14">
            <v>24</v>
          </cell>
          <cell r="AF14">
            <v>0.47408060000000002</v>
          </cell>
        </row>
        <row r="15">
          <cell r="AE15">
            <v>31</v>
          </cell>
          <cell r="AF15">
            <v>0.98409913350830047</v>
          </cell>
        </row>
        <row r="16">
          <cell r="AE16">
            <v>32</v>
          </cell>
          <cell r="AF16">
            <v>0.92274905163189191</v>
          </cell>
        </row>
        <row r="17">
          <cell r="AE17">
            <v>71</v>
          </cell>
          <cell r="AF17">
            <v>0.83358449999999995</v>
          </cell>
        </row>
        <row r="18">
          <cell r="AE18">
            <v>72</v>
          </cell>
          <cell r="AF18">
            <v>0.1877259</v>
          </cell>
        </row>
        <row r="19">
          <cell r="AE19">
            <v>81</v>
          </cell>
          <cell r="AF19">
            <v>0.94002889999999995</v>
          </cell>
        </row>
        <row r="20">
          <cell r="AE20">
            <v>89</v>
          </cell>
          <cell r="AF20">
            <v>0.92882549015028626</v>
          </cell>
        </row>
        <row r="21">
          <cell r="AE21">
            <v>91</v>
          </cell>
          <cell r="AF21">
            <v>0</v>
          </cell>
        </row>
        <row r="22">
          <cell r="AE22">
            <v>99</v>
          </cell>
          <cell r="AF22">
            <v>0.87649670000000002</v>
          </cell>
        </row>
        <row r="23">
          <cell r="AE23">
            <v>101</v>
          </cell>
          <cell r="AF23">
            <v>0.59419670000000002</v>
          </cell>
        </row>
        <row r="24">
          <cell r="AE24">
            <v>102</v>
          </cell>
          <cell r="AF24">
            <v>0.89845509999999995</v>
          </cell>
        </row>
        <row r="25">
          <cell r="AE25">
            <v>103</v>
          </cell>
          <cell r="AF25">
            <v>0.6762068</v>
          </cell>
        </row>
        <row r="26">
          <cell r="AE26">
            <v>104</v>
          </cell>
          <cell r="AF26">
            <v>0.73022909999999996</v>
          </cell>
        </row>
        <row r="27">
          <cell r="AE27">
            <v>105</v>
          </cell>
          <cell r="AF27">
            <v>0.64840200000000003</v>
          </cell>
        </row>
        <row r="28">
          <cell r="AE28">
            <v>106</v>
          </cell>
          <cell r="AF28">
            <v>0.91242959134980339</v>
          </cell>
        </row>
        <row r="29">
          <cell r="AE29">
            <v>107</v>
          </cell>
          <cell r="AF29">
            <v>0.62762974045854203</v>
          </cell>
        </row>
        <row r="30">
          <cell r="AE30">
            <v>108</v>
          </cell>
          <cell r="AF30">
            <v>0.82048449999999995</v>
          </cell>
        </row>
        <row r="31">
          <cell r="AE31">
            <v>110</v>
          </cell>
          <cell r="AF31">
            <v>0.39879651935576627</v>
          </cell>
        </row>
        <row r="32">
          <cell r="AE32">
            <v>120</v>
          </cell>
          <cell r="AF32">
            <v>0.90338859999999999</v>
          </cell>
        </row>
        <row r="33">
          <cell r="AE33">
            <v>131</v>
          </cell>
          <cell r="AF33">
            <v>0.57725144836762854</v>
          </cell>
        </row>
        <row r="34">
          <cell r="AE34">
            <v>139</v>
          </cell>
          <cell r="AF34">
            <v>0.87984444684846963</v>
          </cell>
        </row>
        <row r="35">
          <cell r="AE35">
            <v>141</v>
          </cell>
          <cell r="AF35">
            <v>0.52637929999999999</v>
          </cell>
        </row>
        <row r="36">
          <cell r="AE36">
            <v>142</v>
          </cell>
          <cell r="AF36">
            <v>0</v>
          </cell>
        </row>
        <row r="37">
          <cell r="AE37">
            <v>143</v>
          </cell>
          <cell r="AF37">
            <v>0.64879039999999999</v>
          </cell>
        </row>
        <row r="38">
          <cell r="AE38">
            <v>151</v>
          </cell>
          <cell r="AF38">
            <v>0.86529680622495897</v>
          </cell>
        </row>
        <row r="39">
          <cell r="AE39">
            <v>152</v>
          </cell>
          <cell r="AF39">
            <v>0.5042046</v>
          </cell>
        </row>
        <row r="40">
          <cell r="AE40">
            <v>161</v>
          </cell>
          <cell r="AF40">
            <v>0.85922120000000002</v>
          </cell>
        </row>
        <row r="41">
          <cell r="AE41">
            <v>162</v>
          </cell>
          <cell r="AF41">
            <v>0.95124876811240844</v>
          </cell>
        </row>
        <row r="42">
          <cell r="AE42">
            <v>170</v>
          </cell>
          <cell r="AF42">
            <v>0.69445020934681545</v>
          </cell>
        </row>
        <row r="43">
          <cell r="AE43">
            <v>181</v>
          </cell>
          <cell r="AF43">
            <v>0.54821806112053195</v>
          </cell>
        </row>
        <row r="44">
          <cell r="AE44">
            <v>192</v>
          </cell>
          <cell r="AF44">
            <v>0</v>
          </cell>
        </row>
        <row r="45">
          <cell r="AE45">
            <v>201</v>
          </cell>
          <cell r="AF45">
            <v>0.51958046252352408</v>
          </cell>
        </row>
        <row r="46">
          <cell r="AE46">
            <v>202</v>
          </cell>
          <cell r="AF46">
            <v>0.71829071995639504</v>
          </cell>
        </row>
        <row r="47">
          <cell r="AE47">
            <v>210</v>
          </cell>
          <cell r="AF47">
            <v>0.34485569999999999</v>
          </cell>
        </row>
        <row r="48">
          <cell r="AE48">
            <v>221</v>
          </cell>
          <cell r="AF48">
            <v>0.43254263451399078</v>
          </cell>
        </row>
        <row r="49">
          <cell r="AE49">
            <v>222</v>
          </cell>
          <cell r="AF49">
            <v>0.47223589999999999</v>
          </cell>
        </row>
        <row r="50">
          <cell r="AE50">
            <v>231</v>
          </cell>
          <cell r="AF50">
            <v>0.69263529999999995</v>
          </cell>
        </row>
        <row r="51">
          <cell r="AE51">
            <v>239</v>
          </cell>
          <cell r="AF51">
            <v>0.85929056697422457</v>
          </cell>
        </row>
        <row r="52">
          <cell r="AE52">
            <v>241</v>
          </cell>
          <cell r="AF52">
            <v>0.19811580000000001</v>
          </cell>
        </row>
        <row r="53">
          <cell r="AE53">
            <v>243</v>
          </cell>
          <cell r="AF53">
            <v>0.81513887400853224</v>
          </cell>
        </row>
        <row r="54">
          <cell r="AE54">
            <v>251</v>
          </cell>
          <cell r="AF54">
            <v>0.85619869999999998</v>
          </cell>
        </row>
        <row r="55">
          <cell r="AE55">
            <v>252</v>
          </cell>
          <cell r="AF55">
            <v>0</v>
          </cell>
        </row>
        <row r="56">
          <cell r="AE56">
            <v>259</v>
          </cell>
          <cell r="AF56">
            <v>0.82022280930030145</v>
          </cell>
        </row>
        <row r="57">
          <cell r="AE57">
            <v>261</v>
          </cell>
          <cell r="AF57">
            <v>0.34712229999999999</v>
          </cell>
        </row>
        <row r="58">
          <cell r="AE58">
            <v>262</v>
          </cell>
          <cell r="AF58">
            <v>0</v>
          </cell>
        </row>
        <row r="59">
          <cell r="AE59">
            <v>263</v>
          </cell>
          <cell r="AF59">
            <v>1</v>
          </cell>
        </row>
        <row r="60">
          <cell r="AE60">
            <v>264</v>
          </cell>
          <cell r="AF60">
            <v>1</v>
          </cell>
        </row>
        <row r="61">
          <cell r="AE61">
            <v>265</v>
          </cell>
          <cell r="AF61">
            <v>0.23226450000000001</v>
          </cell>
        </row>
        <row r="62">
          <cell r="AE62">
            <v>267</v>
          </cell>
          <cell r="AF62">
            <v>0</v>
          </cell>
        </row>
        <row r="63">
          <cell r="AE63">
            <v>268</v>
          </cell>
          <cell r="AF63">
            <v>1</v>
          </cell>
        </row>
        <row r="64">
          <cell r="AE64">
            <v>271</v>
          </cell>
          <cell r="AF64">
            <v>0.65821399999999997</v>
          </cell>
        </row>
        <row r="65">
          <cell r="AE65">
            <v>272</v>
          </cell>
          <cell r="AF65">
            <v>1</v>
          </cell>
        </row>
        <row r="66">
          <cell r="AE66">
            <v>273</v>
          </cell>
          <cell r="AF66">
            <v>0.55428271761392511</v>
          </cell>
        </row>
        <row r="67">
          <cell r="AE67">
            <v>274</v>
          </cell>
          <cell r="AF67">
            <v>0.80585180000000001</v>
          </cell>
        </row>
        <row r="68">
          <cell r="AE68">
            <v>275</v>
          </cell>
          <cell r="AF68">
            <v>1</v>
          </cell>
        </row>
        <row r="69">
          <cell r="AE69">
            <v>279</v>
          </cell>
          <cell r="AF69">
            <v>0.25729980000000002</v>
          </cell>
        </row>
        <row r="70">
          <cell r="AE70">
            <v>281</v>
          </cell>
          <cell r="AF70">
            <v>0.66216836948504809</v>
          </cell>
        </row>
        <row r="71">
          <cell r="AE71">
            <v>282</v>
          </cell>
          <cell r="AF71">
            <v>0.52294640164109896</v>
          </cell>
        </row>
        <row r="72">
          <cell r="AE72">
            <v>291</v>
          </cell>
          <cell r="AF72">
            <v>0.45378740000000001</v>
          </cell>
        </row>
        <row r="73">
          <cell r="AE73">
            <v>292</v>
          </cell>
          <cell r="AF73">
            <v>0.81115559999999998</v>
          </cell>
        </row>
        <row r="74">
          <cell r="AE74">
            <v>293</v>
          </cell>
          <cell r="AF74">
            <v>0.68588570000000004</v>
          </cell>
        </row>
        <row r="75">
          <cell r="AE75">
            <v>301</v>
          </cell>
          <cell r="AF75">
            <v>0.4969267420239476</v>
          </cell>
        </row>
        <row r="76">
          <cell r="AE76">
            <v>302</v>
          </cell>
          <cell r="AF76">
            <v>0</v>
          </cell>
        </row>
        <row r="77">
          <cell r="AE77">
            <v>304</v>
          </cell>
          <cell r="AF77">
            <v>0</v>
          </cell>
        </row>
        <row r="78">
          <cell r="AE78">
            <v>309</v>
          </cell>
          <cell r="AF78">
            <v>0.79921055459652202</v>
          </cell>
        </row>
        <row r="79">
          <cell r="AE79">
            <v>310</v>
          </cell>
          <cell r="AF79">
            <v>0.87805750000000005</v>
          </cell>
        </row>
        <row r="80">
          <cell r="AE80">
            <v>321</v>
          </cell>
          <cell r="AF80">
            <v>0.76868769999999997</v>
          </cell>
        </row>
        <row r="81">
          <cell r="AE81">
            <v>322</v>
          </cell>
          <cell r="AF81">
            <v>1</v>
          </cell>
        </row>
        <row r="82">
          <cell r="AE82">
            <v>323</v>
          </cell>
          <cell r="AF82">
            <v>0.40305530000000001</v>
          </cell>
        </row>
        <row r="83">
          <cell r="AE83">
            <v>324</v>
          </cell>
          <cell r="AF83">
            <v>0.52710420000000002</v>
          </cell>
        </row>
        <row r="84">
          <cell r="AE84">
            <v>325</v>
          </cell>
          <cell r="AF84">
            <v>0.2302083</v>
          </cell>
        </row>
        <row r="85">
          <cell r="AE85">
            <v>329</v>
          </cell>
          <cell r="AF85">
            <v>0.81591400000000003</v>
          </cell>
        </row>
        <row r="86">
          <cell r="AE86">
            <v>331</v>
          </cell>
          <cell r="AF86">
            <v>0.74719573575625364</v>
          </cell>
        </row>
        <row r="87">
          <cell r="AE87">
            <v>332</v>
          </cell>
          <cell r="AF87">
            <v>0.80096049999999996</v>
          </cell>
        </row>
        <row r="88">
          <cell r="AE88">
            <v>351</v>
          </cell>
          <cell r="AF88">
            <v>0.24641589999999999</v>
          </cell>
        </row>
        <row r="89">
          <cell r="AE89">
            <v>352</v>
          </cell>
          <cell r="AF89">
            <v>0.75218240000000003</v>
          </cell>
        </row>
        <row r="90">
          <cell r="AE90">
            <v>353</v>
          </cell>
          <cell r="AF90">
            <v>0.5290108</v>
          </cell>
        </row>
        <row r="91">
          <cell r="AE91">
            <v>360</v>
          </cell>
          <cell r="AF91">
            <v>0.43386920000000001</v>
          </cell>
        </row>
        <row r="92">
          <cell r="AE92">
            <v>370</v>
          </cell>
          <cell r="AF92">
            <v>0.26308569999999998</v>
          </cell>
        </row>
        <row r="93">
          <cell r="AE93">
            <v>381</v>
          </cell>
          <cell r="AF93">
            <v>0.76454440000000001</v>
          </cell>
        </row>
        <row r="94">
          <cell r="AE94">
            <v>382</v>
          </cell>
          <cell r="AF94">
            <v>0.67835990000000002</v>
          </cell>
        </row>
        <row r="95">
          <cell r="AE95">
            <v>383</v>
          </cell>
          <cell r="AF95">
            <v>0.78306880000000001</v>
          </cell>
        </row>
        <row r="96">
          <cell r="AE96">
            <v>390</v>
          </cell>
          <cell r="AF96">
            <v>0</v>
          </cell>
        </row>
        <row r="97">
          <cell r="AE97">
            <v>410</v>
          </cell>
          <cell r="AF97">
            <v>0.95266249999999997</v>
          </cell>
        </row>
        <row r="98">
          <cell r="AE98">
            <v>421</v>
          </cell>
          <cell r="AF98">
            <v>0.67872100000000002</v>
          </cell>
        </row>
        <row r="99">
          <cell r="AE99">
            <v>422</v>
          </cell>
          <cell r="AF99">
            <v>0.4502583</v>
          </cell>
        </row>
        <row r="100">
          <cell r="AE100">
            <v>429</v>
          </cell>
          <cell r="AF100">
            <v>0.53930739999999999</v>
          </cell>
        </row>
        <row r="101">
          <cell r="AE101">
            <v>431</v>
          </cell>
          <cell r="AF101">
            <v>0.88458700000000001</v>
          </cell>
        </row>
        <row r="102">
          <cell r="AE102">
            <v>432</v>
          </cell>
          <cell r="AF102">
            <v>0.80576704165165725</v>
          </cell>
        </row>
        <row r="103">
          <cell r="AE103">
            <v>433</v>
          </cell>
          <cell r="AF103">
            <v>0.94906509999999999</v>
          </cell>
        </row>
        <row r="104">
          <cell r="AE104">
            <v>439</v>
          </cell>
          <cell r="AF104">
            <v>0.86046769999999995</v>
          </cell>
        </row>
        <row r="105">
          <cell r="AE105">
            <v>451</v>
          </cell>
          <cell r="AF105">
            <v>0.6796586</v>
          </cell>
        </row>
        <row r="106">
          <cell r="AE106">
            <v>452</v>
          </cell>
          <cell r="AF106">
            <v>0.88682070000000002</v>
          </cell>
        </row>
        <row r="107">
          <cell r="AE107">
            <v>453</v>
          </cell>
          <cell r="AF107">
            <v>0.67427389999999998</v>
          </cell>
        </row>
        <row r="108">
          <cell r="AE108">
            <v>454</v>
          </cell>
          <cell r="AF108">
            <v>0.89447140000000003</v>
          </cell>
        </row>
        <row r="109">
          <cell r="AE109">
            <v>461</v>
          </cell>
          <cell r="AF109">
            <v>0.91669869999999998</v>
          </cell>
        </row>
        <row r="110">
          <cell r="AE110">
            <v>462</v>
          </cell>
          <cell r="AF110">
            <v>0.91238050000000004</v>
          </cell>
        </row>
        <row r="111">
          <cell r="AE111">
            <v>463</v>
          </cell>
          <cell r="AF111">
            <v>0.78400749999999997</v>
          </cell>
        </row>
        <row r="112">
          <cell r="AE112">
            <v>464</v>
          </cell>
          <cell r="AF112">
            <v>0.5473431447829824</v>
          </cell>
        </row>
        <row r="113">
          <cell r="AE113">
            <v>465</v>
          </cell>
          <cell r="AF113">
            <v>0.49927276222490169</v>
          </cell>
        </row>
        <row r="114">
          <cell r="AE114">
            <v>466</v>
          </cell>
          <cell r="AF114">
            <v>0.81560801389957938</v>
          </cell>
        </row>
        <row r="115">
          <cell r="AE115">
            <v>469</v>
          </cell>
          <cell r="AF115">
            <v>0.80793099999999995</v>
          </cell>
        </row>
        <row r="116">
          <cell r="AE116">
            <v>471</v>
          </cell>
          <cell r="AF116">
            <v>0.92761421656985643</v>
          </cell>
        </row>
        <row r="117">
          <cell r="AE117">
            <v>472</v>
          </cell>
          <cell r="AF117">
            <v>0.92191902924026281</v>
          </cell>
        </row>
        <row r="118">
          <cell r="AE118">
            <v>473</v>
          </cell>
          <cell r="AF118">
            <v>0.77618100000000001</v>
          </cell>
        </row>
        <row r="119">
          <cell r="AE119">
            <v>474</v>
          </cell>
          <cell r="AF119">
            <v>0.68070128502156046</v>
          </cell>
        </row>
        <row r="120">
          <cell r="AE120">
            <v>475</v>
          </cell>
          <cell r="AF120">
            <v>0.80310246815481345</v>
          </cell>
        </row>
        <row r="121">
          <cell r="AE121">
            <v>476</v>
          </cell>
          <cell r="AF121">
            <v>0.88405014844083063</v>
          </cell>
        </row>
        <row r="122">
          <cell r="AE122">
            <v>477</v>
          </cell>
          <cell r="AF122">
            <v>0.76907956455166715</v>
          </cell>
        </row>
        <row r="123">
          <cell r="AE123">
            <v>478</v>
          </cell>
          <cell r="AF123">
            <v>0.95271610070575319</v>
          </cell>
        </row>
        <row r="124">
          <cell r="AE124">
            <v>479</v>
          </cell>
          <cell r="AF124">
            <v>0.93011959754077544</v>
          </cell>
        </row>
        <row r="125">
          <cell r="AE125">
            <v>491</v>
          </cell>
          <cell r="AF125">
            <v>0</v>
          </cell>
        </row>
        <row r="126">
          <cell r="AE126">
            <v>492</v>
          </cell>
          <cell r="AF126">
            <v>0.89870301182995127</v>
          </cell>
        </row>
        <row r="127">
          <cell r="AE127">
            <v>501</v>
          </cell>
          <cell r="AF127">
            <v>0.36264811710427697</v>
          </cell>
        </row>
        <row r="128">
          <cell r="AE128">
            <v>502</v>
          </cell>
          <cell r="AF128">
            <v>1</v>
          </cell>
        </row>
        <row r="129">
          <cell r="AE129">
            <v>511</v>
          </cell>
          <cell r="AF129">
            <v>0</v>
          </cell>
        </row>
        <row r="130">
          <cell r="AE130">
            <v>512</v>
          </cell>
          <cell r="AF130">
            <v>0.36593209999999998</v>
          </cell>
        </row>
        <row r="131">
          <cell r="AE131">
            <v>521</v>
          </cell>
          <cell r="AF131">
            <v>0.6462987</v>
          </cell>
        </row>
        <row r="132">
          <cell r="AE132">
            <v>522</v>
          </cell>
          <cell r="AF132">
            <v>0.3691866202609439</v>
          </cell>
        </row>
        <row r="133">
          <cell r="AE133">
            <v>531</v>
          </cell>
          <cell r="AF133">
            <v>0.1522936</v>
          </cell>
        </row>
        <row r="134">
          <cell r="AE134">
            <v>532</v>
          </cell>
          <cell r="AF134">
            <v>0.4367318</v>
          </cell>
        </row>
        <row r="135">
          <cell r="AE135">
            <v>551</v>
          </cell>
          <cell r="AF135">
            <v>0.54356910000000003</v>
          </cell>
        </row>
        <row r="136">
          <cell r="AE136">
            <v>559</v>
          </cell>
          <cell r="AF136">
            <v>0.74587579999999998</v>
          </cell>
        </row>
        <row r="137">
          <cell r="AE137">
            <v>561</v>
          </cell>
          <cell r="AF137">
            <v>0.91619079999999997</v>
          </cell>
        </row>
        <row r="138">
          <cell r="AE138">
            <v>562</v>
          </cell>
          <cell r="AF138">
            <v>0.95586690068805524</v>
          </cell>
        </row>
        <row r="139">
          <cell r="AE139">
            <v>563</v>
          </cell>
          <cell r="AF139">
            <v>1</v>
          </cell>
        </row>
        <row r="140">
          <cell r="AE140">
            <v>581</v>
          </cell>
          <cell r="AF140">
            <v>0.52073193463664458</v>
          </cell>
        </row>
        <row r="141">
          <cell r="AE141">
            <v>582</v>
          </cell>
          <cell r="AF141">
            <v>0</v>
          </cell>
        </row>
        <row r="142">
          <cell r="AE142">
            <v>591</v>
          </cell>
          <cell r="AF142">
            <v>0.54006390505133295</v>
          </cell>
        </row>
        <row r="143">
          <cell r="AE143">
            <v>592</v>
          </cell>
          <cell r="AF143">
            <v>0.5990162</v>
          </cell>
        </row>
        <row r="144">
          <cell r="AE144">
            <v>601</v>
          </cell>
          <cell r="AF144">
            <v>0.3385397</v>
          </cell>
        </row>
        <row r="145">
          <cell r="AE145">
            <v>602</v>
          </cell>
          <cell r="AF145">
            <v>0.36476330000000001</v>
          </cell>
        </row>
        <row r="146">
          <cell r="AE146">
            <v>611</v>
          </cell>
          <cell r="AF146">
            <v>0.3136389</v>
          </cell>
        </row>
        <row r="147">
          <cell r="AE147">
            <v>612</v>
          </cell>
          <cell r="AF147">
            <v>0.3294976</v>
          </cell>
        </row>
        <row r="148">
          <cell r="AE148">
            <v>619</v>
          </cell>
          <cell r="AF148">
            <v>0.7135146</v>
          </cell>
        </row>
        <row r="149">
          <cell r="AE149">
            <v>620</v>
          </cell>
          <cell r="AF149">
            <v>0.20607294562701234</v>
          </cell>
        </row>
        <row r="150">
          <cell r="AE150">
            <v>631</v>
          </cell>
          <cell r="AF150">
            <v>0.6054768746546012</v>
          </cell>
        </row>
        <row r="151">
          <cell r="AE151">
            <v>639</v>
          </cell>
          <cell r="AF151">
            <v>0.65288572691224955</v>
          </cell>
        </row>
        <row r="152">
          <cell r="AE152">
            <v>641</v>
          </cell>
          <cell r="AF152">
            <v>0.17265226806487768</v>
          </cell>
        </row>
        <row r="153">
          <cell r="AE153">
            <v>642</v>
          </cell>
          <cell r="AF153">
            <v>0</v>
          </cell>
        </row>
        <row r="154">
          <cell r="AE154">
            <v>643</v>
          </cell>
          <cell r="AF154">
            <v>0</v>
          </cell>
        </row>
        <row r="155">
          <cell r="AE155">
            <v>649</v>
          </cell>
          <cell r="AF155">
            <v>0.37819792913782802</v>
          </cell>
        </row>
        <row r="156">
          <cell r="AE156">
            <v>651</v>
          </cell>
          <cell r="AF156">
            <v>0.29874436221234935</v>
          </cell>
        </row>
        <row r="157">
          <cell r="AE157">
            <v>653</v>
          </cell>
          <cell r="AF157">
            <v>0.28076079999999998</v>
          </cell>
        </row>
        <row r="158">
          <cell r="AE158">
            <v>661</v>
          </cell>
          <cell r="AF158">
            <v>0.25689341791851161</v>
          </cell>
        </row>
        <row r="159">
          <cell r="AE159">
            <v>662</v>
          </cell>
          <cell r="AF159">
            <v>0.32969866337302534</v>
          </cell>
        </row>
        <row r="160">
          <cell r="AE160">
            <v>663</v>
          </cell>
          <cell r="AF160">
            <v>0.1636727</v>
          </cell>
        </row>
        <row r="161">
          <cell r="AE161">
            <v>681</v>
          </cell>
          <cell r="AF161">
            <v>0.81963459999999999</v>
          </cell>
        </row>
        <row r="162">
          <cell r="AE162">
            <v>682</v>
          </cell>
          <cell r="AF162">
            <v>0.78631890000000004</v>
          </cell>
        </row>
        <row r="163">
          <cell r="AE163">
            <v>691</v>
          </cell>
          <cell r="AF163">
            <v>0.71842019999999995</v>
          </cell>
        </row>
        <row r="164">
          <cell r="AE164">
            <v>692</v>
          </cell>
          <cell r="AF164">
            <v>0.33144190000000001</v>
          </cell>
        </row>
        <row r="165">
          <cell r="AE165">
            <v>701</v>
          </cell>
          <cell r="AF165">
            <v>0.77300040000000003</v>
          </cell>
        </row>
        <row r="166">
          <cell r="AE166">
            <v>702</v>
          </cell>
          <cell r="AF166">
            <v>0.56672999999999996</v>
          </cell>
        </row>
        <row r="167">
          <cell r="AE167">
            <v>711</v>
          </cell>
          <cell r="AF167">
            <v>0.5478054</v>
          </cell>
        </row>
        <row r="168">
          <cell r="AE168">
            <v>712</v>
          </cell>
          <cell r="AF168">
            <v>0.43730210000000003</v>
          </cell>
        </row>
        <row r="169">
          <cell r="AE169">
            <v>721</v>
          </cell>
          <cell r="AF169">
            <v>2.6636199999999999E-2</v>
          </cell>
        </row>
        <row r="170">
          <cell r="AE170">
            <v>722</v>
          </cell>
          <cell r="AF170">
            <v>0.30607250000000003</v>
          </cell>
        </row>
        <row r="171">
          <cell r="AE171">
            <v>731</v>
          </cell>
          <cell r="AF171">
            <v>0.65645249999999999</v>
          </cell>
        </row>
        <row r="172">
          <cell r="AE172">
            <v>732</v>
          </cell>
          <cell r="AF172">
            <v>0.2373516</v>
          </cell>
        </row>
        <row r="173">
          <cell r="AE173">
            <v>741</v>
          </cell>
          <cell r="AF173">
            <v>0.61376980000000003</v>
          </cell>
        </row>
        <row r="174">
          <cell r="AE174">
            <v>742</v>
          </cell>
          <cell r="AF174">
            <v>0.95320039999999995</v>
          </cell>
        </row>
        <row r="175">
          <cell r="AE175">
            <v>749</v>
          </cell>
          <cell r="AF175">
            <v>0.52018569999999997</v>
          </cell>
        </row>
        <row r="176">
          <cell r="AE176">
            <v>750</v>
          </cell>
          <cell r="AF176">
            <v>9.4077300000000003E-2</v>
          </cell>
        </row>
        <row r="177">
          <cell r="AE177">
            <v>771</v>
          </cell>
          <cell r="AF177">
            <v>1</v>
          </cell>
        </row>
        <row r="178">
          <cell r="AE178">
            <v>772</v>
          </cell>
          <cell r="AF178">
            <v>0.88434068893453877</v>
          </cell>
        </row>
        <row r="179">
          <cell r="AE179">
            <v>773</v>
          </cell>
          <cell r="AF179">
            <v>0.91989650000000001</v>
          </cell>
        </row>
        <row r="180">
          <cell r="AE180">
            <v>781</v>
          </cell>
          <cell r="AF180">
            <v>0.64406240000000003</v>
          </cell>
        </row>
        <row r="181">
          <cell r="AE181">
            <v>782</v>
          </cell>
          <cell r="AF181">
            <v>0.8347173</v>
          </cell>
        </row>
        <row r="182">
          <cell r="AE182">
            <v>783</v>
          </cell>
          <cell r="AF182">
            <v>0.51722040000000002</v>
          </cell>
        </row>
        <row r="183">
          <cell r="AE183">
            <v>791</v>
          </cell>
          <cell r="AF183">
            <v>0.60990033678475541</v>
          </cell>
        </row>
        <row r="184">
          <cell r="AE184">
            <v>799</v>
          </cell>
          <cell r="AF184">
            <v>0.85273810000000005</v>
          </cell>
        </row>
        <row r="185">
          <cell r="AE185">
            <v>801</v>
          </cell>
          <cell r="AF185">
            <v>0.55371170000000003</v>
          </cell>
        </row>
        <row r="186">
          <cell r="AE186">
            <v>802</v>
          </cell>
          <cell r="AF186">
            <v>0.24095549999999999</v>
          </cell>
        </row>
        <row r="187">
          <cell r="AE187">
            <v>803</v>
          </cell>
          <cell r="AF187">
            <v>0.30456919999999998</v>
          </cell>
        </row>
        <row r="188">
          <cell r="AE188">
            <v>811</v>
          </cell>
          <cell r="AF188">
            <v>0.36262460000000002</v>
          </cell>
        </row>
        <row r="189">
          <cell r="AE189">
            <v>812</v>
          </cell>
          <cell r="AF189">
            <v>0.73399206310425857</v>
          </cell>
        </row>
        <row r="190">
          <cell r="AE190">
            <v>813</v>
          </cell>
          <cell r="AF190">
            <v>0.78826589999999996</v>
          </cell>
        </row>
        <row r="191">
          <cell r="AE191">
            <v>821</v>
          </cell>
          <cell r="AF191">
            <v>0.29741825302492542</v>
          </cell>
        </row>
        <row r="192">
          <cell r="AE192">
            <v>822</v>
          </cell>
          <cell r="AF192">
            <v>0.197378</v>
          </cell>
        </row>
        <row r="193">
          <cell r="AE193">
            <v>823</v>
          </cell>
          <cell r="AF193">
            <v>0.33137749999999999</v>
          </cell>
        </row>
        <row r="194">
          <cell r="AE194">
            <v>829</v>
          </cell>
          <cell r="AF194">
            <v>0.49747097895735304</v>
          </cell>
        </row>
        <row r="195">
          <cell r="AE195">
            <v>841</v>
          </cell>
          <cell r="AF195">
            <v>0.10753773742960891</v>
          </cell>
        </row>
        <row r="196">
          <cell r="AE196">
            <v>842</v>
          </cell>
          <cell r="AF196">
            <v>4.0811754949423559E-2</v>
          </cell>
        </row>
        <row r="197">
          <cell r="AE197">
            <v>843</v>
          </cell>
          <cell r="AF197">
            <v>3.7452699999999998E-2</v>
          </cell>
        </row>
        <row r="198">
          <cell r="AE198">
            <v>851</v>
          </cell>
          <cell r="AF198">
            <v>0.2684494</v>
          </cell>
        </row>
        <row r="199">
          <cell r="AE199">
            <v>852</v>
          </cell>
          <cell r="AF199">
            <v>0.1158126968017598</v>
          </cell>
        </row>
        <row r="200">
          <cell r="AE200">
            <v>853</v>
          </cell>
          <cell r="AF200">
            <v>0.2202412</v>
          </cell>
        </row>
        <row r="201">
          <cell r="AE201">
            <v>854</v>
          </cell>
          <cell r="AF201">
            <v>0.91368556235429721</v>
          </cell>
        </row>
        <row r="202">
          <cell r="AE202">
            <v>855</v>
          </cell>
          <cell r="AF202">
            <v>0.36843779999999998</v>
          </cell>
        </row>
        <row r="203">
          <cell r="AE203">
            <v>861</v>
          </cell>
          <cell r="AF203">
            <v>0.10729329999999999</v>
          </cell>
        </row>
        <row r="204">
          <cell r="AE204">
            <v>862</v>
          </cell>
          <cell r="AF204">
            <v>0.38923469999999999</v>
          </cell>
        </row>
        <row r="205">
          <cell r="AE205">
            <v>869</v>
          </cell>
          <cell r="AF205">
            <v>0.36387930000000002</v>
          </cell>
        </row>
        <row r="206">
          <cell r="AE206">
            <v>871</v>
          </cell>
          <cell r="AF206">
            <v>0.52438649999999998</v>
          </cell>
        </row>
        <row r="207">
          <cell r="AE207">
            <v>872</v>
          </cell>
          <cell r="AF207">
            <v>0.77905170000000001</v>
          </cell>
        </row>
        <row r="208">
          <cell r="AE208">
            <v>873</v>
          </cell>
          <cell r="AF208">
            <v>0.91968450000000002</v>
          </cell>
        </row>
        <row r="209">
          <cell r="AE209">
            <v>879</v>
          </cell>
          <cell r="AF209">
            <v>1</v>
          </cell>
        </row>
        <row r="210">
          <cell r="AE210">
            <v>881</v>
          </cell>
          <cell r="AF210">
            <v>0.90436939999999999</v>
          </cell>
        </row>
        <row r="211">
          <cell r="AE211">
            <v>889</v>
          </cell>
          <cell r="AF211">
            <v>0.65034539999999996</v>
          </cell>
        </row>
        <row r="212">
          <cell r="AE212">
            <v>900</v>
          </cell>
          <cell r="AF212">
            <v>0.87516130000000003</v>
          </cell>
        </row>
        <row r="213">
          <cell r="AE213">
            <v>910</v>
          </cell>
          <cell r="AF213">
            <v>0.19961354757152197</v>
          </cell>
        </row>
        <row r="214">
          <cell r="AE214">
            <v>920</v>
          </cell>
          <cell r="AF214">
            <v>0.89839729999999995</v>
          </cell>
        </row>
        <row r="215">
          <cell r="AE215">
            <v>931</v>
          </cell>
          <cell r="AF215">
            <v>0.55333822707319835</v>
          </cell>
        </row>
        <row r="216">
          <cell r="AE216">
            <v>932</v>
          </cell>
          <cell r="AF216">
            <v>0.70709365453921946</v>
          </cell>
        </row>
        <row r="217">
          <cell r="AE217">
            <v>941</v>
          </cell>
          <cell r="AF217">
            <v>0.10947100758568955</v>
          </cell>
        </row>
        <row r="218">
          <cell r="AE218">
            <v>942</v>
          </cell>
          <cell r="AF218">
            <v>0</v>
          </cell>
        </row>
        <row r="219">
          <cell r="AE219">
            <v>949</v>
          </cell>
          <cell r="AF219">
            <v>0.69137558742954341</v>
          </cell>
        </row>
        <row r="220">
          <cell r="AE220">
            <v>951</v>
          </cell>
          <cell r="AF220">
            <v>0.78493320381516862</v>
          </cell>
        </row>
        <row r="221">
          <cell r="AE221">
            <v>952</v>
          </cell>
          <cell r="AF221">
            <v>0.95969218154626224</v>
          </cell>
        </row>
        <row r="222">
          <cell r="AE222">
            <v>960</v>
          </cell>
          <cell r="AF222">
            <v>0.93845880383908253</v>
          </cell>
        </row>
        <row r="223">
          <cell r="AE223">
            <v>970</v>
          </cell>
          <cell r="AF223">
            <v>0.96832050000000003</v>
          </cell>
        </row>
        <row r="224">
          <cell r="AE224">
            <v>981</v>
          </cell>
          <cell r="AF224">
            <v>1</v>
          </cell>
        </row>
        <row r="225">
          <cell r="AE225">
            <v>982</v>
          </cell>
          <cell r="AF225">
            <v>0.71850429999999998</v>
          </cell>
        </row>
        <row r="226">
          <cell r="AE226">
            <v>990</v>
          </cell>
          <cell r="AF226">
            <v>0.43955179999999999</v>
          </cell>
        </row>
        <row r="227">
          <cell r="AE227" t="str">
            <v>Grand Total</v>
          </cell>
          <cell r="AF227" t="e">
            <v>#DIV/0!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2">
          <cell r="A2">
            <v>111</v>
          </cell>
          <cell r="B2" t="str">
            <v>Growing of cereals (except rice), leguminous crops and oil seeds</v>
          </cell>
        </row>
        <row r="3">
          <cell r="A3">
            <v>112</v>
          </cell>
          <cell r="B3" t="str">
            <v>Growing of rice</v>
          </cell>
        </row>
        <row r="4">
          <cell r="A4">
            <v>113</v>
          </cell>
          <cell r="B4" t="str">
            <v>Growing of vegetables and melons, roots and tubers</v>
          </cell>
        </row>
        <row r="5">
          <cell r="A5">
            <v>114</v>
          </cell>
          <cell r="B5" t="str">
            <v>Growing of sugar cane</v>
          </cell>
        </row>
        <row r="6">
          <cell r="A6">
            <v>115</v>
          </cell>
          <cell r="B6" t="str">
            <v>Growing of tobacco</v>
          </cell>
        </row>
        <row r="7">
          <cell r="A7">
            <v>117</v>
          </cell>
          <cell r="B7" t="str">
            <v/>
          </cell>
        </row>
        <row r="8">
          <cell r="A8">
            <v>119</v>
          </cell>
          <cell r="B8" t="str">
            <v>Growing of other non-perennial crops</v>
          </cell>
        </row>
        <row r="9">
          <cell r="A9">
            <v>121</v>
          </cell>
          <cell r="B9" t="str">
            <v>Growing of grapes</v>
          </cell>
        </row>
        <row r="10">
          <cell r="A10">
            <v>122</v>
          </cell>
          <cell r="B10" t="str">
            <v>Growing of tropical and subtropical fruits</v>
          </cell>
        </row>
        <row r="11">
          <cell r="A11">
            <v>123</v>
          </cell>
          <cell r="B11" t="str">
            <v>Growing of citrus fruits</v>
          </cell>
        </row>
        <row r="12">
          <cell r="A12">
            <v>124</v>
          </cell>
          <cell r="B12" t="str">
            <v>Growing of pome fruits and stone fruits</v>
          </cell>
        </row>
        <row r="13">
          <cell r="A13">
            <v>125</v>
          </cell>
          <cell r="B13" t="str">
            <v>Growing of other tree and bush fruits and nuts</v>
          </cell>
        </row>
        <row r="14">
          <cell r="A14">
            <v>126</v>
          </cell>
          <cell r="B14" t="str">
            <v>Growing of oleaginous fruits</v>
          </cell>
        </row>
        <row r="15">
          <cell r="A15">
            <v>127</v>
          </cell>
          <cell r="B15" t="str">
            <v>Growing of beverage crops</v>
          </cell>
        </row>
        <row r="16">
          <cell r="A16">
            <v>128</v>
          </cell>
          <cell r="B16" t="str">
            <v>Growing of spices, aromatic, drug and pharmaceutical crops</v>
          </cell>
        </row>
        <row r="17">
          <cell r="A17">
            <v>129</v>
          </cell>
          <cell r="B17" t="str">
            <v>Growing of other perennial crops</v>
          </cell>
        </row>
        <row r="18">
          <cell r="A18">
            <v>130</v>
          </cell>
          <cell r="B18" t="str">
            <v>Plant propagation</v>
          </cell>
        </row>
        <row r="19">
          <cell r="A19">
            <v>141</v>
          </cell>
          <cell r="B19" t="str">
            <v>Raising of cattle and buffaloes</v>
          </cell>
        </row>
        <row r="20">
          <cell r="A20">
            <v>144</v>
          </cell>
          <cell r="B20" t="str">
            <v>Raising of sheep and goats</v>
          </cell>
        </row>
        <row r="21">
          <cell r="A21">
            <v>145</v>
          </cell>
          <cell r="B21" t="str">
            <v>Raising of swine/pigs</v>
          </cell>
        </row>
        <row r="22">
          <cell r="A22">
            <v>146</v>
          </cell>
          <cell r="B22" t="str">
            <v>Raising of poultry</v>
          </cell>
        </row>
        <row r="23">
          <cell r="A23">
            <v>149</v>
          </cell>
          <cell r="B23" t="str">
            <v>Raising of other animals</v>
          </cell>
        </row>
        <row r="24">
          <cell r="A24">
            <v>150</v>
          </cell>
          <cell r="B24" t="str">
            <v>Mixed farming</v>
          </cell>
        </row>
        <row r="25">
          <cell r="A25">
            <v>161</v>
          </cell>
          <cell r="B25" t="str">
            <v>Support activities for crop production</v>
          </cell>
        </row>
        <row r="26">
          <cell r="A26">
            <v>162</v>
          </cell>
          <cell r="B26" t="str">
            <v>Support activities for animal production</v>
          </cell>
        </row>
        <row r="27">
          <cell r="A27">
            <v>163</v>
          </cell>
          <cell r="B27" t="str">
            <v>Post-harvest crop activities</v>
          </cell>
        </row>
        <row r="28">
          <cell r="A28">
            <v>164</v>
          </cell>
          <cell r="B28" t="str">
            <v>Seed processing for propagation</v>
          </cell>
        </row>
        <row r="29">
          <cell r="A29">
            <v>170</v>
          </cell>
          <cell r="B29" t="str">
            <v>Hunting, trapping and related service activities</v>
          </cell>
        </row>
        <row r="30">
          <cell r="A30">
            <v>210</v>
          </cell>
          <cell r="B30" t="str">
            <v>Silviculture and other forestry activities</v>
          </cell>
        </row>
        <row r="31">
          <cell r="A31">
            <v>220</v>
          </cell>
          <cell r="B31" t="str">
            <v>Logging</v>
          </cell>
        </row>
        <row r="32">
          <cell r="A32">
            <v>230</v>
          </cell>
          <cell r="B32" t="str">
            <v>Gathering of non-wood forest products</v>
          </cell>
        </row>
        <row r="33">
          <cell r="A33">
            <v>240</v>
          </cell>
          <cell r="B33" t="str">
            <v>Support services to forestry</v>
          </cell>
        </row>
        <row r="34">
          <cell r="A34">
            <v>311</v>
          </cell>
          <cell r="B34" t="str">
            <v>Marine fishing</v>
          </cell>
        </row>
        <row r="35">
          <cell r="A35">
            <v>312</v>
          </cell>
          <cell r="B35" t="str">
            <v>Freshwater fishing</v>
          </cell>
        </row>
        <row r="36">
          <cell r="A36">
            <v>321</v>
          </cell>
          <cell r="B36" t="str">
            <v>Marine aquaculture</v>
          </cell>
        </row>
        <row r="37">
          <cell r="A37">
            <v>322</v>
          </cell>
          <cell r="B37" t="str">
            <v>Freshwater aquaculture</v>
          </cell>
        </row>
        <row r="38">
          <cell r="A38">
            <v>510</v>
          </cell>
          <cell r="B38" t="str">
            <v>Mining of hard coal</v>
          </cell>
        </row>
        <row r="39">
          <cell r="A39">
            <v>610</v>
          </cell>
          <cell r="B39" t="str">
            <v>Extraction of crude petroleum</v>
          </cell>
        </row>
        <row r="40">
          <cell r="A40">
            <v>810</v>
          </cell>
          <cell r="B40" t="str">
            <v>Quarrying of stone, sand and clay</v>
          </cell>
        </row>
        <row r="41">
          <cell r="A41">
            <v>893</v>
          </cell>
          <cell r="B41" t="str">
            <v>Extraction of salt</v>
          </cell>
        </row>
        <row r="42">
          <cell r="A42">
            <v>899</v>
          </cell>
          <cell r="B42" t="str">
            <v>Other mining and quarrying n.e.c.</v>
          </cell>
        </row>
        <row r="43">
          <cell r="A43">
            <v>1010</v>
          </cell>
          <cell r="B43" t="str">
            <v>Processing and preserving of meat</v>
          </cell>
        </row>
        <row r="44">
          <cell r="A44">
            <v>1020</v>
          </cell>
          <cell r="B44" t="str">
            <v>Processing and preserving of fish, crustaceans and molluscs</v>
          </cell>
        </row>
        <row r="45">
          <cell r="A45">
            <v>1030</v>
          </cell>
          <cell r="B45" t="str">
            <v>Processing and preserving of fruit and vegetables</v>
          </cell>
        </row>
        <row r="46">
          <cell r="A46">
            <v>1040</v>
          </cell>
          <cell r="B46" t="str">
            <v>Manufacture of vegetable and animal oils and fats</v>
          </cell>
        </row>
        <row r="47">
          <cell r="A47">
            <v>1050</v>
          </cell>
          <cell r="B47" t="str">
            <v>Manufacture of dairy products</v>
          </cell>
        </row>
        <row r="48">
          <cell r="A48">
            <v>1061</v>
          </cell>
          <cell r="B48" t="str">
            <v>Manufacture of grain mill products</v>
          </cell>
        </row>
        <row r="49">
          <cell r="A49">
            <v>1062</v>
          </cell>
          <cell r="B49" t="str">
            <v>Manufacture of starches and starch products</v>
          </cell>
        </row>
        <row r="50">
          <cell r="A50">
            <v>1071</v>
          </cell>
          <cell r="B50" t="str">
            <v>Manufacture of bakery products</v>
          </cell>
        </row>
        <row r="51">
          <cell r="A51">
            <v>1072</v>
          </cell>
          <cell r="B51" t="str">
            <v>Manufacture of sugar</v>
          </cell>
        </row>
        <row r="52">
          <cell r="A52">
            <v>1073</v>
          </cell>
          <cell r="B52" t="str">
            <v>Manufacture of cocoa, chocolate and sugar confectionery</v>
          </cell>
        </row>
        <row r="53">
          <cell r="A53">
            <v>1074</v>
          </cell>
          <cell r="B53" t="str">
            <v>Manufacture of macaroni, noodles, couscous and similar farinaceous products</v>
          </cell>
        </row>
        <row r="54">
          <cell r="A54">
            <v>1075</v>
          </cell>
          <cell r="B54" t="str">
            <v>Manufacture of prepared meals and dishes</v>
          </cell>
        </row>
        <row r="55">
          <cell r="A55">
            <v>1079</v>
          </cell>
          <cell r="B55" t="str">
            <v>Manufacture of other food products n.e.c.</v>
          </cell>
        </row>
        <row r="56">
          <cell r="A56">
            <v>1080</v>
          </cell>
          <cell r="B56" t="str">
            <v>Manufacture of prepared animal feeds</v>
          </cell>
        </row>
        <row r="57">
          <cell r="A57">
            <v>1101</v>
          </cell>
          <cell r="B57" t="str">
            <v>Distilling, rectifying and blending of spirits</v>
          </cell>
        </row>
        <row r="58">
          <cell r="A58">
            <v>1102</v>
          </cell>
          <cell r="B58" t="str">
            <v>Manufacture of wines</v>
          </cell>
        </row>
        <row r="59">
          <cell r="A59">
            <v>1103</v>
          </cell>
          <cell r="B59" t="str">
            <v>Manufacture of malt liquors and malt</v>
          </cell>
        </row>
        <row r="60">
          <cell r="A60">
            <v>1104</v>
          </cell>
          <cell r="B60" t="str">
            <v>Manufacture of soft drinks; production of mineral waters and other bottled waters</v>
          </cell>
        </row>
        <row r="61">
          <cell r="A61">
            <v>1200</v>
          </cell>
          <cell r="B61" t="str">
            <v>Manufacture of tobacco products</v>
          </cell>
        </row>
        <row r="62">
          <cell r="A62">
            <v>1311</v>
          </cell>
          <cell r="B62" t="str">
            <v>Preparation and spinning of textile fibres</v>
          </cell>
        </row>
        <row r="63">
          <cell r="A63">
            <v>1312</v>
          </cell>
          <cell r="B63" t="str">
            <v>Weaving of textiles</v>
          </cell>
        </row>
        <row r="64">
          <cell r="A64">
            <v>1313</v>
          </cell>
          <cell r="B64" t="str">
            <v>Finishing of textiles</v>
          </cell>
        </row>
        <row r="65">
          <cell r="A65">
            <v>1392</v>
          </cell>
          <cell r="B65" t="str">
            <v>Manufacture of made-up textile articles, except apparel</v>
          </cell>
        </row>
        <row r="66">
          <cell r="A66">
            <v>1393</v>
          </cell>
          <cell r="B66" t="str">
            <v>Manufacture of carpets and rugs</v>
          </cell>
        </row>
        <row r="67">
          <cell r="A67">
            <v>1394</v>
          </cell>
          <cell r="B67" t="str">
            <v>Manufacture of cordage, rope, twine and netting</v>
          </cell>
        </row>
        <row r="68">
          <cell r="A68">
            <v>1395</v>
          </cell>
          <cell r="B68" t="str">
            <v/>
          </cell>
        </row>
        <row r="69">
          <cell r="A69">
            <v>1399</v>
          </cell>
          <cell r="B69" t="str">
            <v>Manufacture of other textiles n.e.c.</v>
          </cell>
        </row>
        <row r="70">
          <cell r="A70">
            <v>1410</v>
          </cell>
          <cell r="B70" t="str">
            <v>Manufacture of wearing apparel, except fur apparel</v>
          </cell>
        </row>
        <row r="71">
          <cell r="A71">
            <v>1430</v>
          </cell>
          <cell r="B71" t="str">
            <v>Manufacture of knitted and crocheted apparel</v>
          </cell>
        </row>
        <row r="72">
          <cell r="A72">
            <v>1511</v>
          </cell>
          <cell r="B72" t="str">
            <v>Tanning and dressing of leather; dressing and dyeing of fur</v>
          </cell>
        </row>
        <row r="73">
          <cell r="A73">
            <v>1512</v>
          </cell>
          <cell r="B73" t="str">
            <v>Manufacture of luggage, handbags and the like, saddlery and harness</v>
          </cell>
        </row>
        <row r="74">
          <cell r="A74">
            <v>1520</v>
          </cell>
          <cell r="B74" t="str">
            <v>Manufacture of footwear</v>
          </cell>
        </row>
        <row r="75">
          <cell r="A75">
            <v>1610</v>
          </cell>
          <cell r="B75" t="str">
            <v>Sawmilling and planing of wood</v>
          </cell>
        </row>
        <row r="76">
          <cell r="A76">
            <v>1621</v>
          </cell>
          <cell r="B76" t="str">
            <v>Manufacture of veneer sheets and wood-based panels</v>
          </cell>
        </row>
        <row r="77">
          <cell r="A77">
            <v>1622</v>
          </cell>
          <cell r="B77" t="str">
            <v>Manufacture of builders’ carpentry and joinery</v>
          </cell>
        </row>
        <row r="78">
          <cell r="A78">
            <v>1623</v>
          </cell>
          <cell r="B78" t="str">
            <v>Manufacture of wooden containers</v>
          </cell>
        </row>
        <row r="79">
          <cell r="A79">
            <v>1629</v>
          </cell>
          <cell r="B79" t="str">
            <v>Manufacture of other products of wood; manufacture of articles of cork, straw and plaiting materials</v>
          </cell>
        </row>
        <row r="80">
          <cell r="A80">
            <v>1701</v>
          </cell>
          <cell r="B80" t="str">
            <v>Manufacture of pulp, paper and paperboard</v>
          </cell>
        </row>
        <row r="81">
          <cell r="A81">
            <v>1702</v>
          </cell>
          <cell r="B81" t="str">
            <v>Manufacture of corrugated paper and paperboard and of containers of paper and paperboard</v>
          </cell>
        </row>
        <row r="82">
          <cell r="A82">
            <v>1709</v>
          </cell>
          <cell r="B82" t="str">
            <v>Manufacture of other articles of paper and paperboard</v>
          </cell>
        </row>
        <row r="83">
          <cell r="A83">
            <v>1811</v>
          </cell>
          <cell r="B83" t="str">
            <v>Printing</v>
          </cell>
        </row>
        <row r="84">
          <cell r="A84">
            <v>1812</v>
          </cell>
          <cell r="B84" t="str">
            <v>Service activities related to printing</v>
          </cell>
        </row>
        <row r="85">
          <cell r="A85">
            <v>1910</v>
          </cell>
          <cell r="B85" t="str">
            <v>Manufacture of coke oven products</v>
          </cell>
        </row>
        <row r="86">
          <cell r="A86">
            <v>1920</v>
          </cell>
          <cell r="B86" t="str">
            <v>Manufacture of refined petroleum products</v>
          </cell>
        </row>
        <row r="87">
          <cell r="A87">
            <v>2011</v>
          </cell>
          <cell r="B87" t="str">
            <v>Manufacture of basic chemicals</v>
          </cell>
        </row>
        <row r="88">
          <cell r="A88">
            <v>2012</v>
          </cell>
          <cell r="B88" t="str">
            <v>Manufacture of fertilizers and nitrogen compounds</v>
          </cell>
        </row>
        <row r="89">
          <cell r="A89">
            <v>2013</v>
          </cell>
          <cell r="B89" t="str">
            <v>Manufacture of plastics and synthetic rubber in primary forms</v>
          </cell>
        </row>
        <row r="90">
          <cell r="A90">
            <v>2021</v>
          </cell>
          <cell r="B90" t="str">
            <v>Manufacture of pesticides and other agrochemical products</v>
          </cell>
        </row>
        <row r="91">
          <cell r="A91">
            <v>2022</v>
          </cell>
          <cell r="B91" t="str">
            <v>Manufacture of paints, varnishes and similar coatings, printing ink and mastics</v>
          </cell>
        </row>
        <row r="92">
          <cell r="A92">
            <v>2023</v>
          </cell>
          <cell r="B92" t="str">
            <v>Manufacture of soap and detergents, cleaning and polishing preparations, perfumes and toilet preparations</v>
          </cell>
        </row>
        <row r="93">
          <cell r="A93">
            <v>2029</v>
          </cell>
          <cell r="B93" t="str">
            <v>Manufacture of other chemical products n.e.c.</v>
          </cell>
        </row>
        <row r="94">
          <cell r="A94">
            <v>2030</v>
          </cell>
          <cell r="B94" t="str">
            <v>Manufacture of man-made fibres</v>
          </cell>
        </row>
        <row r="95">
          <cell r="A95">
            <v>2100</v>
          </cell>
          <cell r="B95" t="str">
            <v>Manufacture of pharmaceuticals, medicinal chemical and botanical products</v>
          </cell>
        </row>
        <row r="96">
          <cell r="A96">
            <v>2211</v>
          </cell>
          <cell r="B96" t="str">
            <v>Manufacture of rubber tyres and tubes; retreading and rebuilding of rubber tyres</v>
          </cell>
        </row>
        <row r="97">
          <cell r="A97">
            <v>2219</v>
          </cell>
          <cell r="B97" t="str">
            <v>Manufacture of other rubber products</v>
          </cell>
        </row>
        <row r="98">
          <cell r="A98">
            <v>2220</v>
          </cell>
          <cell r="B98" t="str">
            <v>Manufacture of plastics products</v>
          </cell>
        </row>
        <row r="99">
          <cell r="A99">
            <v>2310</v>
          </cell>
          <cell r="B99" t="str">
            <v>Manufacture of glass and glass products</v>
          </cell>
        </row>
        <row r="100">
          <cell r="A100">
            <v>2391</v>
          </cell>
          <cell r="B100" t="str">
            <v>Manufacture of refractory products</v>
          </cell>
        </row>
        <row r="101">
          <cell r="A101">
            <v>2392</v>
          </cell>
          <cell r="B101" t="str">
            <v>Manufacture of clay building materials</v>
          </cell>
        </row>
        <row r="102">
          <cell r="A102">
            <v>2393</v>
          </cell>
          <cell r="B102" t="str">
            <v>Manufacture of other porcelain and ceramic products</v>
          </cell>
        </row>
        <row r="103">
          <cell r="A103">
            <v>2394</v>
          </cell>
          <cell r="B103" t="str">
            <v>Manufacture of cement, lime and plaster</v>
          </cell>
        </row>
        <row r="104">
          <cell r="A104">
            <v>2395</v>
          </cell>
          <cell r="B104" t="str">
            <v>Manufacture of articles of concrete, cement and plaster</v>
          </cell>
        </row>
        <row r="105">
          <cell r="A105">
            <v>2396</v>
          </cell>
          <cell r="B105" t="str">
            <v>Cutting, shaping and finishing of stone</v>
          </cell>
        </row>
        <row r="106">
          <cell r="A106">
            <v>2399</v>
          </cell>
          <cell r="B106" t="str">
            <v>Manufacture of other non-metallic mineral products n.e.c.</v>
          </cell>
        </row>
        <row r="107">
          <cell r="A107">
            <v>2410</v>
          </cell>
          <cell r="B107" t="str">
            <v>Manufacture of basic iron and steel</v>
          </cell>
        </row>
        <row r="108">
          <cell r="A108">
            <v>2420</v>
          </cell>
          <cell r="B108" t="str">
            <v>Manufacture of basic precious and other non-ferrous metals</v>
          </cell>
        </row>
        <row r="109">
          <cell r="A109">
            <v>2431</v>
          </cell>
          <cell r="B109" t="str">
            <v>Casting of iron and steel</v>
          </cell>
        </row>
        <row r="110">
          <cell r="A110">
            <v>2432</v>
          </cell>
          <cell r="B110" t="str">
            <v>Casting of non-ferrous metals</v>
          </cell>
        </row>
        <row r="111">
          <cell r="A111">
            <v>2511</v>
          </cell>
          <cell r="B111" t="str">
            <v>Manufacture of structural metal products</v>
          </cell>
        </row>
        <row r="112">
          <cell r="A112">
            <v>2512</v>
          </cell>
          <cell r="B112" t="str">
            <v>Manufacture of tanks, reservoirs and containers of metal</v>
          </cell>
        </row>
        <row r="113">
          <cell r="A113">
            <v>2520</v>
          </cell>
          <cell r="B113" t="str">
            <v>Manufacture of weapons and ammunition</v>
          </cell>
        </row>
        <row r="114">
          <cell r="A114">
            <v>2591</v>
          </cell>
          <cell r="B114" t="str">
            <v>Forging, pressing, stamping and roll-forming of metal; powder metallurgy</v>
          </cell>
        </row>
        <row r="115">
          <cell r="A115">
            <v>2592</v>
          </cell>
          <cell r="B115" t="str">
            <v>Treatment and coating of metals; machining</v>
          </cell>
        </row>
        <row r="116">
          <cell r="A116">
            <v>2593</v>
          </cell>
          <cell r="B116" t="str">
            <v>Manufacture of cutlery, hand tools and general hardware</v>
          </cell>
        </row>
        <row r="117">
          <cell r="A117">
            <v>2599</v>
          </cell>
          <cell r="B117" t="str">
            <v>Manufacture of other fabricated metal products n.e.c.</v>
          </cell>
        </row>
        <row r="118">
          <cell r="A118">
            <v>2610</v>
          </cell>
          <cell r="B118" t="str">
            <v>Manufacture of electronic components and boards</v>
          </cell>
        </row>
        <row r="119">
          <cell r="A119">
            <v>2620</v>
          </cell>
          <cell r="B119" t="str">
            <v>Manufacture of computers and peripheral equipment</v>
          </cell>
        </row>
        <row r="120">
          <cell r="A120">
            <v>2630</v>
          </cell>
          <cell r="B120" t="str">
            <v>Manufacture of communication equipment</v>
          </cell>
        </row>
        <row r="121">
          <cell r="A121">
            <v>2640</v>
          </cell>
          <cell r="B121" t="str">
            <v>Manufacture of consumer electronics</v>
          </cell>
        </row>
        <row r="122">
          <cell r="A122">
            <v>2651</v>
          </cell>
          <cell r="B122" t="str">
            <v>Manufacture of measuring, testing, navigating and control equipment</v>
          </cell>
        </row>
        <row r="123">
          <cell r="A123">
            <v>2660</v>
          </cell>
          <cell r="B123" t="str">
            <v>Manufacture of irradiation, electromedical and electrotherapeutic equipment</v>
          </cell>
        </row>
        <row r="124">
          <cell r="A124">
            <v>2670</v>
          </cell>
          <cell r="B124" t="str">
            <v>Manufacture of optical instruments and photographic equipment</v>
          </cell>
        </row>
        <row r="125">
          <cell r="A125">
            <v>2710</v>
          </cell>
          <cell r="B125" t="str">
            <v>Manufacture of electric motors, generators, transformers and electricity distribution and control apparatus</v>
          </cell>
        </row>
        <row r="126">
          <cell r="A126">
            <v>2720</v>
          </cell>
          <cell r="B126" t="str">
            <v>Manufacture of batteries and accumulators</v>
          </cell>
        </row>
        <row r="127">
          <cell r="A127">
            <v>2732</v>
          </cell>
          <cell r="B127" t="str">
            <v>Manufacture of other electronic and electric wires and cables</v>
          </cell>
        </row>
        <row r="128">
          <cell r="A128">
            <v>2733</v>
          </cell>
          <cell r="B128" t="str">
            <v>Manufacture of wiring devices</v>
          </cell>
        </row>
        <row r="129">
          <cell r="A129">
            <v>2740</v>
          </cell>
          <cell r="B129" t="str">
            <v>Manufacture of electric lighting equipment</v>
          </cell>
        </row>
        <row r="130">
          <cell r="A130">
            <v>2750</v>
          </cell>
          <cell r="B130" t="str">
            <v>Manufacture of domestic appliances</v>
          </cell>
        </row>
        <row r="131">
          <cell r="A131">
            <v>2790</v>
          </cell>
          <cell r="B131" t="str">
            <v>Manufacture of other electrical equipment</v>
          </cell>
        </row>
        <row r="132">
          <cell r="A132">
            <v>2813</v>
          </cell>
          <cell r="B132" t="str">
            <v>Manufacture of other pumps, compressors, taps and valves</v>
          </cell>
        </row>
        <row r="133">
          <cell r="A133">
            <v>2817</v>
          </cell>
          <cell r="B133" t="str">
            <v>Manufacture of office machinery and equipment (except computers and peripheral equipment)</v>
          </cell>
        </row>
        <row r="134">
          <cell r="A134">
            <v>2819</v>
          </cell>
          <cell r="B134" t="str">
            <v>Manufacture of other general-purpose machinery</v>
          </cell>
        </row>
        <row r="135">
          <cell r="A135">
            <v>2821</v>
          </cell>
          <cell r="B135" t="str">
            <v>Manufacture of agricultural and forestry machinery</v>
          </cell>
        </row>
        <row r="136">
          <cell r="A136">
            <v>2825</v>
          </cell>
          <cell r="B136" t="str">
            <v>Manufacture of machinery for food, beverage and tobacco processing</v>
          </cell>
        </row>
        <row r="137">
          <cell r="A137">
            <v>2826</v>
          </cell>
          <cell r="B137" t="str">
            <v>Manufacture of machinery for textile, apparel and leather production</v>
          </cell>
        </row>
        <row r="138">
          <cell r="A138">
            <v>2829</v>
          </cell>
          <cell r="B138" t="str">
            <v>Manufacture of other special-purpose machinery</v>
          </cell>
        </row>
        <row r="139">
          <cell r="A139">
            <v>2910</v>
          </cell>
          <cell r="B139" t="str">
            <v>Manufacture of motor vehicles</v>
          </cell>
        </row>
        <row r="140">
          <cell r="A140">
            <v>2920</v>
          </cell>
          <cell r="B140" t="str">
            <v>Manufacture of bodies (coachwork) for motor vehicles; manufacture of trailers and semi-trailers</v>
          </cell>
        </row>
        <row r="141">
          <cell r="A141">
            <v>2930</v>
          </cell>
          <cell r="B141" t="str">
            <v>Manufacture of parts and accessories for motor vehicles</v>
          </cell>
        </row>
        <row r="142">
          <cell r="A142">
            <v>3011</v>
          </cell>
          <cell r="B142" t="str">
            <v>Building of ships and floating structures</v>
          </cell>
        </row>
        <row r="143">
          <cell r="A143">
            <v>3092</v>
          </cell>
          <cell r="B143" t="str">
            <v>Manufacture of bicycles and invalid carriages</v>
          </cell>
        </row>
        <row r="144">
          <cell r="A144">
            <v>3100</v>
          </cell>
          <cell r="B144" t="str">
            <v>Manufacture of furniture</v>
          </cell>
        </row>
        <row r="145">
          <cell r="A145">
            <v>3211</v>
          </cell>
          <cell r="B145" t="str">
            <v>Manufacture of jewellery and related articles</v>
          </cell>
        </row>
        <row r="146">
          <cell r="A146">
            <v>3212</v>
          </cell>
          <cell r="B146" t="str">
            <v>Manufacture of imitation jewellery and related articles</v>
          </cell>
        </row>
        <row r="147">
          <cell r="A147">
            <v>3240</v>
          </cell>
          <cell r="B147" t="str">
            <v>Manufacture of games and toys</v>
          </cell>
        </row>
        <row r="148">
          <cell r="A148">
            <v>3250</v>
          </cell>
          <cell r="B148" t="str">
            <v>Manufacture of medical and dental instruments and supplies</v>
          </cell>
        </row>
        <row r="149">
          <cell r="A149">
            <v>3290</v>
          </cell>
          <cell r="B149" t="str">
            <v>Other manufacturing n.e.c.</v>
          </cell>
        </row>
        <row r="150">
          <cell r="A150">
            <v>3311</v>
          </cell>
          <cell r="B150" t="str">
            <v>Repair of fabricated metal products</v>
          </cell>
        </row>
        <row r="151">
          <cell r="A151">
            <v>3312</v>
          </cell>
          <cell r="B151" t="str">
            <v>Repair of machinery</v>
          </cell>
        </row>
        <row r="152">
          <cell r="A152">
            <v>3314</v>
          </cell>
          <cell r="B152" t="str">
            <v>Repair of electrical equipment</v>
          </cell>
        </row>
        <row r="153">
          <cell r="A153">
            <v>3315</v>
          </cell>
          <cell r="B153" t="str">
            <v>Repair of transport equipment, except motor vehicles</v>
          </cell>
        </row>
        <row r="154">
          <cell r="A154">
            <v>3319</v>
          </cell>
          <cell r="B154" t="str">
            <v>Repair of other equipment</v>
          </cell>
        </row>
        <row r="155">
          <cell r="A155">
            <v>3320</v>
          </cell>
          <cell r="B155" t="str">
            <v>Installation of industrial machinery and equipment</v>
          </cell>
        </row>
        <row r="156">
          <cell r="A156">
            <v>3510</v>
          </cell>
          <cell r="B156" t="str">
            <v>Electric power generation, transmission and distribution</v>
          </cell>
        </row>
        <row r="157">
          <cell r="A157">
            <v>3520</v>
          </cell>
          <cell r="B157" t="str">
            <v>Manufacture of gas; distribution of gaseous fuels through mains</v>
          </cell>
        </row>
        <row r="158">
          <cell r="A158">
            <v>3530</v>
          </cell>
          <cell r="B158" t="str">
            <v>Steam and air conditioning supply</v>
          </cell>
        </row>
        <row r="159">
          <cell r="A159">
            <v>3600</v>
          </cell>
          <cell r="B159" t="str">
            <v>Water collection, treatment and supply</v>
          </cell>
        </row>
        <row r="160">
          <cell r="A160">
            <v>3700</v>
          </cell>
          <cell r="B160" t="str">
            <v>Sewerage</v>
          </cell>
        </row>
        <row r="161">
          <cell r="A161">
            <v>3811</v>
          </cell>
          <cell r="B161" t="str">
            <v>Collection of non-hazardous waste</v>
          </cell>
        </row>
        <row r="162">
          <cell r="A162">
            <v>3821</v>
          </cell>
          <cell r="B162" t="str">
            <v>Treatment and disposal of non-hazardous waste</v>
          </cell>
        </row>
        <row r="163">
          <cell r="A163">
            <v>3830</v>
          </cell>
          <cell r="B163" t="str">
            <v>Materials recovery</v>
          </cell>
        </row>
        <row r="164">
          <cell r="A164">
            <v>4100</v>
          </cell>
          <cell r="B164" t="str">
            <v>Construction of buildings</v>
          </cell>
        </row>
        <row r="165">
          <cell r="A165">
            <v>4210</v>
          </cell>
          <cell r="B165" t="str">
            <v>Construction of roads and railways</v>
          </cell>
        </row>
        <row r="166">
          <cell r="A166">
            <v>4220</v>
          </cell>
          <cell r="B166" t="str">
            <v>Construction of utility projects</v>
          </cell>
        </row>
        <row r="167">
          <cell r="A167">
            <v>4290</v>
          </cell>
          <cell r="B167" t="str">
            <v>Construction of other civil engineering projects</v>
          </cell>
        </row>
        <row r="168">
          <cell r="A168">
            <v>4312</v>
          </cell>
          <cell r="B168" t="str">
            <v>Site preparation</v>
          </cell>
        </row>
        <row r="169">
          <cell r="A169">
            <v>4321</v>
          </cell>
          <cell r="B169" t="str">
            <v>Electrical installation</v>
          </cell>
        </row>
        <row r="170">
          <cell r="A170">
            <v>4322</v>
          </cell>
          <cell r="B170" t="str">
            <v>Plumbing, heat and air-conditioning installation</v>
          </cell>
        </row>
        <row r="171">
          <cell r="A171">
            <v>4329</v>
          </cell>
          <cell r="B171" t="str">
            <v>Other construction installation</v>
          </cell>
        </row>
        <row r="172">
          <cell r="A172">
            <v>4330</v>
          </cell>
          <cell r="B172" t="str">
            <v>Building completion and finishing</v>
          </cell>
        </row>
        <row r="173">
          <cell r="A173">
            <v>4390</v>
          </cell>
          <cell r="B173" t="str">
            <v>Other specialized construction activities</v>
          </cell>
        </row>
        <row r="174">
          <cell r="A174">
            <v>4510</v>
          </cell>
          <cell r="B174" t="str">
            <v>Sale of motor vehicles</v>
          </cell>
        </row>
        <row r="175">
          <cell r="A175">
            <v>4520</v>
          </cell>
          <cell r="B175" t="str">
            <v>Maintenance and repair of motor vehicles</v>
          </cell>
        </row>
        <row r="176">
          <cell r="A176">
            <v>4530</v>
          </cell>
          <cell r="B176" t="str">
            <v>Sale of motor vehicle parts and accessories</v>
          </cell>
        </row>
        <row r="177">
          <cell r="A177">
            <v>4540</v>
          </cell>
          <cell r="B177" t="str">
            <v>Sale, maintenance and repair of motorcycles and related parts and accessories</v>
          </cell>
        </row>
        <row r="178">
          <cell r="A178">
            <v>4610</v>
          </cell>
          <cell r="B178" t="str">
            <v>Wholesale on a fee or contract basis</v>
          </cell>
        </row>
        <row r="179">
          <cell r="A179">
            <v>4620</v>
          </cell>
          <cell r="B179" t="str">
            <v>Wholesale of agricultural raw materials and live animals</v>
          </cell>
        </row>
        <row r="180">
          <cell r="A180">
            <v>4630</v>
          </cell>
          <cell r="B180" t="str">
            <v>Wholesale of food, beverages and tobacco</v>
          </cell>
        </row>
        <row r="181">
          <cell r="A181">
            <v>4641</v>
          </cell>
          <cell r="B181" t="str">
            <v>Wholesale of textiles, clothing and footwear</v>
          </cell>
        </row>
        <row r="182">
          <cell r="A182">
            <v>4649</v>
          </cell>
          <cell r="B182" t="str">
            <v>Wholesale of other household goods</v>
          </cell>
        </row>
        <row r="183">
          <cell r="A183">
            <v>4651</v>
          </cell>
          <cell r="B183" t="str">
            <v>Wholesale of computers, computer peripheral equipment and software</v>
          </cell>
        </row>
        <row r="184">
          <cell r="A184">
            <v>4652</v>
          </cell>
          <cell r="B184" t="str">
            <v>Wholesale of electronic and telecommunications equipment and parts</v>
          </cell>
        </row>
        <row r="185">
          <cell r="A185">
            <v>4653</v>
          </cell>
          <cell r="B185" t="str">
            <v>Wholesale of agricultural machinery, equipment and supplies</v>
          </cell>
        </row>
        <row r="186">
          <cell r="A186">
            <v>4659</v>
          </cell>
          <cell r="B186" t="str">
            <v>Wholesale of other machinery and equipment</v>
          </cell>
        </row>
        <row r="187">
          <cell r="A187">
            <v>4661</v>
          </cell>
          <cell r="B187" t="str">
            <v>Wholesale of solid, liquid and gaseous fuels and related products</v>
          </cell>
        </row>
        <row r="188">
          <cell r="A188">
            <v>4662</v>
          </cell>
          <cell r="B188" t="str">
            <v>Wholesale of metals and metal ores</v>
          </cell>
        </row>
        <row r="189">
          <cell r="A189">
            <v>4663</v>
          </cell>
          <cell r="B189" t="str">
            <v>Wholesale of construction materials, hardware, plumbing and heating equipment and supplies</v>
          </cell>
        </row>
        <row r="190">
          <cell r="A190">
            <v>4669</v>
          </cell>
          <cell r="B190" t="str">
            <v>Wholesale of waste and scrap and other products n.e.c.</v>
          </cell>
        </row>
        <row r="191">
          <cell r="A191">
            <v>4690</v>
          </cell>
          <cell r="B191" t="str">
            <v>Non-specialized wholesale trade</v>
          </cell>
        </row>
        <row r="192">
          <cell r="A192">
            <v>4711</v>
          </cell>
          <cell r="B192" t="str">
            <v>Retail sale in non-specialized stores with food, beverages or tobacco predominating</v>
          </cell>
        </row>
        <row r="193">
          <cell r="A193">
            <v>4719</v>
          </cell>
          <cell r="B193" t="str">
            <v>Other retail sale in non-specialized stores</v>
          </cell>
        </row>
        <row r="194">
          <cell r="A194">
            <v>4721</v>
          </cell>
          <cell r="B194" t="str">
            <v>Retail sale of food in specialized stores</v>
          </cell>
        </row>
        <row r="195">
          <cell r="A195">
            <v>4722</v>
          </cell>
          <cell r="B195" t="str">
            <v>Retail sale of beverages in specialized stores</v>
          </cell>
        </row>
        <row r="196">
          <cell r="A196">
            <v>4723</v>
          </cell>
          <cell r="B196" t="str">
            <v>Retail sale of tobacco products in specialized stores</v>
          </cell>
        </row>
        <row r="197">
          <cell r="A197">
            <v>4730</v>
          </cell>
          <cell r="B197" t="str">
            <v>Retail sale of automotive fuel in specialized stores</v>
          </cell>
        </row>
        <row r="198">
          <cell r="A198">
            <v>4741</v>
          </cell>
          <cell r="B198" t="str">
            <v>Retail sale of computers, peripheral units, software and telecommunications equipment in specialized stores</v>
          </cell>
        </row>
        <row r="199">
          <cell r="A199">
            <v>4742</v>
          </cell>
          <cell r="B199" t="str">
            <v>Retail sale of audio and video equipment in specialized stores</v>
          </cell>
        </row>
        <row r="200">
          <cell r="A200">
            <v>4751</v>
          </cell>
          <cell r="B200" t="str">
            <v>Retail sale of textiles in specialized stores</v>
          </cell>
        </row>
        <row r="201">
          <cell r="A201">
            <v>4752</v>
          </cell>
          <cell r="B201" t="str">
            <v>Retail sale of hardware, paints and glass in specialized stores</v>
          </cell>
        </row>
        <row r="202">
          <cell r="A202">
            <v>4753</v>
          </cell>
          <cell r="B202" t="str">
            <v>Retail sale of carpets, rugs, wall and floor coverings in specialized stores</v>
          </cell>
        </row>
        <row r="203">
          <cell r="A203">
            <v>4759</v>
          </cell>
          <cell r="B203" t="str">
            <v>Retail sale of electrical household appliances, furniture, lighting equipment and other household articles in specialized stores</v>
          </cell>
        </row>
        <row r="204">
          <cell r="A204">
            <v>4761</v>
          </cell>
          <cell r="B204" t="str">
            <v>Retail sale of books, newspapers and stationary in specialized stores</v>
          </cell>
        </row>
        <row r="205">
          <cell r="A205">
            <v>4762</v>
          </cell>
          <cell r="B205" t="str">
            <v>Retail sale of music and video recordings in specialized stores</v>
          </cell>
        </row>
        <row r="206">
          <cell r="A206">
            <v>4763</v>
          </cell>
          <cell r="B206" t="str">
            <v>Retail sale of sporting equipment in specialized stores</v>
          </cell>
        </row>
        <row r="207">
          <cell r="A207">
            <v>4764</v>
          </cell>
          <cell r="B207" t="str">
            <v>Retail sale of games and toys in specialized stores</v>
          </cell>
        </row>
        <row r="208">
          <cell r="A208">
            <v>4771</v>
          </cell>
          <cell r="B208" t="str">
            <v>Retail sale of clothing, footwear and leather articles in specialized stores</v>
          </cell>
        </row>
        <row r="209">
          <cell r="A209">
            <v>4772</v>
          </cell>
          <cell r="B209" t="str">
            <v>Retail sale of pharmaceutical and medical goods, cosmetic and toilet articles in specialized stores</v>
          </cell>
        </row>
        <row r="210">
          <cell r="A210">
            <v>4773</v>
          </cell>
          <cell r="B210" t="str">
            <v>Other retail sale of new goods in specialized stores</v>
          </cell>
        </row>
        <row r="211">
          <cell r="A211">
            <v>4774</v>
          </cell>
          <cell r="B211" t="str">
            <v>Retail sale of second-hand goods</v>
          </cell>
        </row>
        <row r="212">
          <cell r="A212">
            <v>4781</v>
          </cell>
          <cell r="B212" t="str">
            <v>Retail sale via stalls and markets of food, beverages and tobacco products</v>
          </cell>
        </row>
        <row r="213">
          <cell r="A213">
            <v>4782</v>
          </cell>
          <cell r="B213" t="str">
            <v>Retail sale via stalls and markets of textiles, clothing and footwear</v>
          </cell>
        </row>
        <row r="214">
          <cell r="A214">
            <v>4789</v>
          </cell>
          <cell r="B214" t="str">
            <v>Retail sale via stalls and markets of other goods</v>
          </cell>
        </row>
        <row r="215">
          <cell r="A215">
            <v>4791</v>
          </cell>
          <cell r="B215" t="str">
            <v>Retail sale via mail order houses or via Internet</v>
          </cell>
        </row>
        <row r="216">
          <cell r="A216">
            <v>4799</v>
          </cell>
          <cell r="B216" t="str">
            <v>Other retail sale not in stores, stalls or markets</v>
          </cell>
        </row>
        <row r="217">
          <cell r="A217">
            <v>4911</v>
          </cell>
          <cell r="B217" t="str">
            <v>Passenger rail transport, interurban</v>
          </cell>
        </row>
        <row r="218">
          <cell r="A218">
            <v>4912</v>
          </cell>
          <cell r="B218" t="str">
            <v>Freight rail transport</v>
          </cell>
        </row>
        <row r="219">
          <cell r="A219">
            <v>4921</v>
          </cell>
          <cell r="B219" t="str">
            <v>Urban and suburban passenger land transport</v>
          </cell>
        </row>
        <row r="220">
          <cell r="A220">
            <v>4922</v>
          </cell>
          <cell r="B220" t="str">
            <v>Other passenger land transport</v>
          </cell>
        </row>
        <row r="221">
          <cell r="A221">
            <v>4923</v>
          </cell>
          <cell r="B221" t="str">
            <v>Freight transport by road</v>
          </cell>
        </row>
        <row r="222">
          <cell r="A222">
            <v>5011</v>
          </cell>
          <cell r="B222" t="str">
            <v>Sea and coastal passenger water transport</v>
          </cell>
        </row>
        <row r="223">
          <cell r="A223">
            <v>5012</v>
          </cell>
          <cell r="B223" t="str">
            <v>Sea and coastal freight water transport</v>
          </cell>
        </row>
        <row r="224">
          <cell r="A224">
            <v>5021</v>
          </cell>
          <cell r="B224" t="str">
            <v>Inland passenger water transport</v>
          </cell>
        </row>
        <row r="225">
          <cell r="A225">
            <v>5110</v>
          </cell>
          <cell r="B225" t="str">
            <v>Passenger air transport</v>
          </cell>
        </row>
        <row r="226">
          <cell r="A226">
            <v>5111</v>
          </cell>
          <cell r="B226" t="str">
            <v/>
          </cell>
        </row>
        <row r="227">
          <cell r="A227">
            <v>5120</v>
          </cell>
          <cell r="B227" t="str">
            <v>Freight air transport</v>
          </cell>
        </row>
        <row r="228">
          <cell r="A228">
            <v>5210</v>
          </cell>
          <cell r="B228" t="str">
            <v>Warehousing and storage</v>
          </cell>
        </row>
        <row r="229">
          <cell r="A229">
            <v>5221</v>
          </cell>
          <cell r="B229" t="str">
            <v>Service activities incidental to land transportation</v>
          </cell>
        </row>
        <row r="230">
          <cell r="A230">
            <v>5222</v>
          </cell>
          <cell r="B230" t="str">
            <v>Service activities incidental to water transportation</v>
          </cell>
        </row>
        <row r="231">
          <cell r="A231">
            <v>5223</v>
          </cell>
          <cell r="B231" t="str">
            <v>Service activities incidental to air transportation</v>
          </cell>
        </row>
        <row r="232">
          <cell r="A232">
            <v>5224</v>
          </cell>
          <cell r="B232" t="str">
            <v>Cargo handling</v>
          </cell>
        </row>
        <row r="233">
          <cell r="A233">
            <v>5229</v>
          </cell>
          <cell r="B233" t="str">
            <v>Other transportation support activities</v>
          </cell>
        </row>
        <row r="234">
          <cell r="A234">
            <v>5310</v>
          </cell>
          <cell r="B234" t="str">
            <v>Postal activities</v>
          </cell>
        </row>
        <row r="235">
          <cell r="A235">
            <v>5320</v>
          </cell>
          <cell r="B235" t="str">
            <v>Courier activities</v>
          </cell>
        </row>
        <row r="236">
          <cell r="A236">
            <v>5510</v>
          </cell>
          <cell r="B236" t="str">
            <v>Short term accommodation activities</v>
          </cell>
        </row>
        <row r="237">
          <cell r="A237">
            <v>5520</v>
          </cell>
          <cell r="B237" t="str">
            <v>Camping grounds, recreational vehicle parks and trailer parks</v>
          </cell>
        </row>
        <row r="238">
          <cell r="A238">
            <v>5590</v>
          </cell>
          <cell r="B238" t="str">
            <v>Other accommodation</v>
          </cell>
        </row>
        <row r="239">
          <cell r="A239">
            <v>5610</v>
          </cell>
          <cell r="B239" t="str">
            <v>Restaurants and mobile food service activities</v>
          </cell>
        </row>
        <row r="240">
          <cell r="A240">
            <v>5621</v>
          </cell>
          <cell r="B240" t="str">
            <v>Event catering</v>
          </cell>
        </row>
        <row r="241">
          <cell r="A241">
            <v>5624</v>
          </cell>
          <cell r="B241" t="str">
            <v/>
          </cell>
        </row>
        <row r="242">
          <cell r="A242">
            <v>5629</v>
          </cell>
          <cell r="B242" t="str">
            <v>Other food service activities</v>
          </cell>
        </row>
        <row r="243">
          <cell r="A243">
            <v>5630</v>
          </cell>
          <cell r="B243" t="str">
            <v>Beverage serving activities</v>
          </cell>
        </row>
        <row r="244">
          <cell r="A244">
            <v>5811</v>
          </cell>
          <cell r="B244" t="str">
            <v>Book publishing</v>
          </cell>
        </row>
        <row r="245">
          <cell r="A245">
            <v>5813</v>
          </cell>
          <cell r="B245" t="str">
            <v>Publishing of newspapers, journals and periodicals</v>
          </cell>
        </row>
        <row r="246">
          <cell r="A246">
            <v>5819</v>
          </cell>
          <cell r="B246" t="str">
            <v>Other publishing activities</v>
          </cell>
        </row>
        <row r="247">
          <cell r="A247">
            <v>5820</v>
          </cell>
          <cell r="B247" t="str">
            <v>Software publishing</v>
          </cell>
        </row>
        <row r="248">
          <cell r="A248">
            <v>5911</v>
          </cell>
          <cell r="B248" t="str">
            <v>Motion picture, video and television programme production activities</v>
          </cell>
        </row>
        <row r="249">
          <cell r="A249">
            <v>5912</v>
          </cell>
          <cell r="B249" t="str">
            <v>Motion picture, video and television programme post-production activities</v>
          </cell>
        </row>
        <row r="250">
          <cell r="A250">
            <v>5913</v>
          </cell>
          <cell r="B250" t="str">
            <v>Motion picture, video and television programme distribution activities</v>
          </cell>
        </row>
        <row r="251">
          <cell r="A251">
            <v>5914</v>
          </cell>
          <cell r="B251" t="str">
            <v>Motion picture projection activities</v>
          </cell>
        </row>
        <row r="252">
          <cell r="A252">
            <v>5920</v>
          </cell>
          <cell r="B252" t="str">
            <v>Sound recording and music publishing activities</v>
          </cell>
        </row>
        <row r="253">
          <cell r="A253">
            <v>6010</v>
          </cell>
          <cell r="B253" t="str">
            <v>Radio broadcasting</v>
          </cell>
        </row>
        <row r="254">
          <cell r="A254">
            <v>6020</v>
          </cell>
          <cell r="B254" t="str">
            <v>Television programming and broadcasting activities</v>
          </cell>
        </row>
        <row r="255">
          <cell r="A255">
            <v>6110</v>
          </cell>
          <cell r="B255" t="str">
            <v>Wired telecommunications activities</v>
          </cell>
        </row>
        <row r="256">
          <cell r="A256">
            <v>6120</v>
          </cell>
          <cell r="B256" t="str">
            <v>Wireless telecommunications activities</v>
          </cell>
        </row>
        <row r="257">
          <cell r="A257">
            <v>6190</v>
          </cell>
          <cell r="B257" t="str">
            <v>Other telecommunications activities</v>
          </cell>
        </row>
        <row r="258">
          <cell r="A258">
            <v>6201</v>
          </cell>
          <cell r="B258" t="str">
            <v>Computer programming activities</v>
          </cell>
        </row>
        <row r="259">
          <cell r="A259">
            <v>6202</v>
          </cell>
          <cell r="B259" t="str">
            <v>Computer consultancy and computer facilities management activities</v>
          </cell>
        </row>
        <row r="260">
          <cell r="A260">
            <v>6209</v>
          </cell>
          <cell r="B260" t="str">
            <v>Other information technology and computer service activities</v>
          </cell>
        </row>
        <row r="261">
          <cell r="A261">
            <v>6311</v>
          </cell>
          <cell r="B261" t="str">
            <v>Data processing, hosting and related activities</v>
          </cell>
        </row>
        <row r="262">
          <cell r="A262">
            <v>6391</v>
          </cell>
          <cell r="B262" t="str">
            <v>News agency activities</v>
          </cell>
        </row>
        <row r="263">
          <cell r="A263">
            <v>6399</v>
          </cell>
          <cell r="B263" t="str">
            <v>Other information service activities n.e.c.</v>
          </cell>
        </row>
        <row r="264">
          <cell r="A264">
            <v>6411</v>
          </cell>
          <cell r="B264" t="str">
            <v>Central banking</v>
          </cell>
        </row>
        <row r="265">
          <cell r="A265">
            <v>6419</v>
          </cell>
          <cell r="B265" t="str">
            <v>Other monetary intermediation</v>
          </cell>
        </row>
        <row r="266">
          <cell r="A266">
            <v>6420</v>
          </cell>
          <cell r="B266" t="str">
            <v>Activities of holding companies</v>
          </cell>
        </row>
        <row r="267">
          <cell r="A267">
            <v>6430</v>
          </cell>
          <cell r="B267" t="str">
            <v>Trusts, funds and similar financial entities</v>
          </cell>
        </row>
        <row r="268">
          <cell r="A268">
            <v>6491</v>
          </cell>
          <cell r="B268" t="str">
            <v>Financial leasing</v>
          </cell>
        </row>
        <row r="269">
          <cell r="A269">
            <v>6492</v>
          </cell>
          <cell r="B269" t="str">
            <v>Other credit granting</v>
          </cell>
        </row>
        <row r="270">
          <cell r="A270">
            <v>6499</v>
          </cell>
          <cell r="B270" t="str">
            <v>Other financial service activities, except insurance and pension funding activities, n.e.c.</v>
          </cell>
        </row>
        <row r="271">
          <cell r="A271">
            <v>6511</v>
          </cell>
          <cell r="B271" t="str">
            <v>Life insurance</v>
          </cell>
        </row>
        <row r="272">
          <cell r="A272">
            <v>6512</v>
          </cell>
          <cell r="B272" t="str">
            <v>Non-life insurance</v>
          </cell>
        </row>
        <row r="273">
          <cell r="A273">
            <v>6519</v>
          </cell>
          <cell r="B273" t="str">
            <v/>
          </cell>
        </row>
        <row r="274">
          <cell r="A274">
            <v>6611</v>
          </cell>
          <cell r="B274" t="str">
            <v>Administration of financial markets</v>
          </cell>
        </row>
        <row r="275">
          <cell r="A275">
            <v>6612</v>
          </cell>
          <cell r="B275" t="str">
            <v>Security and commodity contracts brokerage</v>
          </cell>
        </row>
        <row r="276">
          <cell r="A276">
            <v>6619</v>
          </cell>
          <cell r="B276" t="str">
            <v>Other activities auxiliary to financial service activities</v>
          </cell>
        </row>
        <row r="277">
          <cell r="A277">
            <v>6621</v>
          </cell>
          <cell r="B277" t="str">
            <v>Risk and damage evaluation</v>
          </cell>
        </row>
        <row r="278">
          <cell r="A278">
            <v>6622</v>
          </cell>
          <cell r="B278" t="str">
            <v>Activities of insurance agents and brokers</v>
          </cell>
        </row>
        <row r="279">
          <cell r="A279">
            <v>6629</v>
          </cell>
          <cell r="B279" t="str">
            <v>Other activities auxiliary to insurance and pension funding</v>
          </cell>
        </row>
        <row r="280">
          <cell r="A280">
            <v>6630</v>
          </cell>
          <cell r="B280" t="str">
            <v>Fund management activities</v>
          </cell>
        </row>
        <row r="281">
          <cell r="A281">
            <v>6810</v>
          </cell>
          <cell r="B281" t="str">
            <v>Real estate activities with own or leased property</v>
          </cell>
        </row>
        <row r="282">
          <cell r="A282">
            <v>6820</v>
          </cell>
          <cell r="B282" t="str">
            <v>Real estate activities on a fee or contract basis</v>
          </cell>
        </row>
        <row r="283">
          <cell r="A283">
            <v>6910</v>
          </cell>
          <cell r="B283" t="str">
            <v>Legal activities</v>
          </cell>
        </row>
        <row r="284">
          <cell r="A284">
            <v>6920</v>
          </cell>
          <cell r="B284" t="str">
            <v>Accounting, bookkeeping and auditing activities; tax consultancy</v>
          </cell>
        </row>
        <row r="285">
          <cell r="A285">
            <v>7010</v>
          </cell>
          <cell r="B285" t="str">
            <v>Activities of head offices</v>
          </cell>
        </row>
        <row r="286">
          <cell r="A286">
            <v>7020</v>
          </cell>
          <cell r="B286" t="str">
            <v>Management consultancy activities</v>
          </cell>
        </row>
        <row r="287">
          <cell r="A287">
            <v>7110</v>
          </cell>
          <cell r="B287" t="str">
            <v>Architectural and engineering activities and related technical consultancy</v>
          </cell>
        </row>
        <row r="288">
          <cell r="A288">
            <v>7120</v>
          </cell>
          <cell r="B288" t="str">
            <v>Technical testing and analysis</v>
          </cell>
        </row>
        <row r="289">
          <cell r="A289">
            <v>7210</v>
          </cell>
          <cell r="B289" t="str">
            <v>Research and experimental development on natural sciences and engineering</v>
          </cell>
        </row>
        <row r="290">
          <cell r="A290">
            <v>7310</v>
          </cell>
          <cell r="B290" t="str">
            <v>Advertising</v>
          </cell>
        </row>
        <row r="291">
          <cell r="A291">
            <v>7410</v>
          </cell>
          <cell r="B291" t="str">
            <v>Specialized design activities</v>
          </cell>
        </row>
        <row r="292">
          <cell r="A292">
            <v>7420</v>
          </cell>
          <cell r="B292" t="str">
            <v>Photographic activities</v>
          </cell>
        </row>
        <row r="293">
          <cell r="A293">
            <v>7490</v>
          </cell>
          <cell r="B293" t="str">
            <v>Other professional, scientific and technical activities n.e.c.</v>
          </cell>
        </row>
        <row r="294">
          <cell r="A294">
            <v>7500</v>
          </cell>
          <cell r="B294" t="str">
            <v>Veterinary activities</v>
          </cell>
        </row>
        <row r="295">
          <cell r="A295">
            <v>7710</v>
          </cell>
          <cell r="B295" t="str">
            <v>Renting and leasing of motor vehicles</v>
          </cell>
        </row>
        <row r="296">
          <cell r="A296">
            <v>7722</v>
          </cell>
          <cell r="B296" t="str">
            <v>Renting of video tapes and disks</v>
          </cell>
        </row>
        <row r="297">
          <cell r="A297">
            <v>7729</v>
          </cell>
          <cell r="B297" t="str">
            <v>Renting and leasing of other personal and household goods</v>
          </cell>
        </row>
        <row r="298">
          <cell r="A298">
            <v>7730</v>
          </cell>
          <cell r="B298" t="str">
            <v>Renting and leasing of other machinery, equipment and tangible goods</v>
          </cell>
        </row>
        <row r="299">
          <cell r="A299">
            <v>7810</v>
          </cell>
          <cell r="B299" t="str">
            <v>Activities of employment placement agencies</v>
          </cell>
        </row>
        <row r="300">
          <cell r="A300">
            <v>7820</v>
          </cell>
          <cell r="B300" t="str">
            <v>Temporary employment agency activities</v>
          </cell>
        </row>
        <row r="301">
          <cell r="A301">
            <v>7830</v>
          </cell>
          <cell r="B301" t="str">
            <v>Other human resources provision</v>
          </cell>
        </row>
        <row r="302">
          <cell r="A302">
            <v>7911</v>
          </cell>
          <cell r="B302" t="str">
            <v>Travel agency activities</v>
          </cell>
        </row>
        <row r="303">
          <cell r="A303">
            <v>7912</v>
          </cell>
          <cell r="B303" t="str">
            <v>Tour operator activities</v>
          </cell>
        </row>
        <row r="304">
          <cell r="A304">
            <v>7990</v>
          </cell>
          <cell r="B304" t="str">
            <v>Other reservation service and related activities</v>
          </cell>
        </row>
        <row r="305">
          <cell r="A305">
            <v>8010</v>
          </cell>
          <cell r="B305" t="str">
            <v>Private security activities</v>
          </cell>
        </row>
        <row r="306">
          <cell r="A306">
            <v>8020</v>
          </cell>
          <cell r="B306" t="str">
            <v>Security systems service activities</v>
          </cell>
        </row>
        <row r="307">
          <cell r="A307">
            <v>8110</v>
          </cell>
          <cell r="B307" t="str">
            <v>Combined facilities support activities</v>
          </cell>
        </row>
        <row r="308">
          <cell r="A308">
            <v>8121</v>
          </cell>
          <cell r="B308" t="str">
            <v>General cleaning of buildings</v>
          </cell>
        </row>
        <row r="309">
          <cell r="A309">
            <v>8129</v>
          </cell>
          <cell r="B309" t="str">
            <v>Other building and industrial cleaning activities</v>
          </cell>
        </row>
        <row r="310">
          <cell r="A310">
            <v>8130</v>
          </cell>
          <cell r="B310" t="str">
            <v>Landscape care and maintenance service activities</v>
          </cell>
        </row>
        <row r="311">
          <cell r="A311">
            <v>8211</v>
          </cell>
          <cell r="B311" t="str">
            <v>Combined office administrative service activities</v>
          </cell>
        </row>
        <row r="312">
          <cell r="A312">
            <v>8219</v>
          </cell>
          <cell r="B312" t="str">
            <v>Photocopying, document preparation and other specialized office support activities</v>
          </cell>
        </row>
        <row r="313">
          <cell r="A313">
            <v>8220</v>
          </cell>
          <cell r="B313" t="str">
            <v>Activities of call centres</v>
          </cell>
        </row>
        <row r="314">
          <cell r="A314">
            <v>8291</v>
          </cell>
          <cell r="B314" t="str">
            <v>Activities of collection agencies and credit bureaus</v>
          </cell>
        </row>
        <row r="315">
          <cell r="A315">
            <v>8292</v>
          </cell>
          <cell r="B315" t="str">
            <v>Packaging activities</v>
          </cell>
        </row>
        <row r="316">
          <cell r="A316">
            <v>8299</v>
          </cell>
          <cell r="B316" t="str">
            <v>Other business support service activities n.e.c.</v>
          </cell>
        </row>
        <row r="317">
          <cell r="A317">
            <v>8411</v>
          </cell>
          <cell r="B317" t="str">
            <v>General public administration activities</v>
          </cell>
        </row>
        <row r="318">
          <cell r="A318">
            <v>8412</v>
          </cell>
          <cell r="B318" t="str">
            <v>Regulation of the activities of providing health care, education, cultural services and other social services, excluding social security</v>
          </cell>
        </row>
        <row r="319">
          <cell r="A319">
            <v>8413</v>
          </cell>
          <cell r="B319" t="str">
            <v>Regulation of and contribution to more efficient operation of businesses</v>
          </cell>
        </row>
        <row r="320">
          <cell r="A320">
            <v>8421</v>
          </cell>
          <cell r="B320" t="str">
            <v>Foreign affairs</v>
          </cell>
        </row>
        <row r="321">
          <cell r="A321">
            <v>8422</v>
          </cell>
          <cell r="B321" t="str">
            <v>Defence activities</v>
          </cell>
        </row>
        <row r="322">
          <cell r="A322">
            <v>8423</v>
          </cell>
          <cell r="B322" t="str">
            <v>Public order and safety activities</v>
          </cell>
        </row>
        <row r="323">
          <cell r="A323">
            <v>8430</v>
          </cell>
          <cell r="B323" t="str">
            <v>Compulsory social security activities</v>
          </cell>
        </row>
        <row r="324">
          <cell r="A324">
            <v>8510</v>
          </cell>
          <cell r="B324" t="str">
            <v>Pre-primary and primary education</v>
          </cell>
        </row>
        <row r="325">
          <cell r="A325">
            <v>8521</v>
          </cell>
          <cell r="B325" t="str">
            <v>General secondary education</v>
          </cell>
        </row>
        <row r="326">
          <cell r="A326">
            <v>8522</v>
          </cell>
          <cell r="B326" t="str">
            <v>Technical and vocational secondary education</v>
          </cell>
        </row>
        <row r="327">
          <cell r="A327">
            <v>8530</v>
          </cell>
          <cell r="B327" t="str">
            <v>Higher education</v>
          </cell>
        </row>
        <row r="328">
          <cell r="A328">
            <v>8541</v>
          </cell>
          <cell r="B328" t="str">
            <v>Sports and recreation education</v>
          </cell>
        </row>
        <row r="329">
          <cell r="A329">
            <v>8542</v>
          </cell>
          <cell r="B329" t="str">
            <v>Cultural education</v>
          </cell>
        </row>
        <row r="330">
          <cell r="A330">
            <v>8549</v>
          </cell>
          <cell r="B330" t="str">
            <v>Other education n.e.c.</v>
          </cell>
        </row>
        <row r="331">
          <cell r="A331">
            <v>8550</v>
          </cell>
          <cell r="B331" t="str">
            <v>Educational support activities</v>
          </cell>
        </row>
        <row r="332">
          <cell r="A332">
            <v>8610</v>
          </cell>
          <cell r="B332" t="str">
            <v>Hospital activities</v>
          </cell>
        </row>
        <row r="333">
          <cell r="A333">
            <v>8620</v>
          </cell>
          <cell r="B333" t="str">
            <v>Medical and dental practice activities</v>
          </cell>
        </row>
        <row r="334">
          <cell r="A334">
            <v>8690</v>
          </cell>
          <cell r="B334" t="str">
            <v>Other human health activities</v>
          </cell>
        </row>
        <row r="335">
          <cell r="A335">
            <v>8710</v>
          </cell>
          <cell r="B335" t="str">
            <v>Residential nursing care facilities</v>
          </cell>
        </row>
        <row r="336">
          <cell r="A336">
            <v>8720</v>
          </cell>
          <cell r="B336" t="str">
            <v>Residential care activities for mental retardation, mental health and substance abuse</v>
          </cell>
        </row>
        <row r="337">
          <cell r="A337">
            <v>8730</v>
          </cell>
          <cell r="B337" t="str">
            <v>Residential care activities for the elderly and disabled</v>
          </cell>
        </row>
        <row r="338">
          <cell r="A338">
            <v>8790</v>
          </cell>
          <cell r="B338" t="str">
            <v>Other residential care activities</v>
          </cell>
        </row>
        <row r="339">
          <cell r="A339">
            <v>8810</v>
          </cell>
          <cell r="B339" t="str">
            <v>Social work activities without accommodation for the elderly and disabled</v>
          </cell>
        </row>
        <row r="340">
          <cell r="A340">
            <v>8890</v>
          </cell>
          <cell r="B340" t="str">
            <v>Other social work activities without accommodation</v>
          </cell>
        </row>
        <row r="341">
          <cell r="A341">
            <v>9000</v>
          </cell>
          <cell r="B341" t="str">
            <v>Creative, arts and entertainment activities</v>
          </cell>
        </row>
        <row r="342">
          <cell r="A342">
            <v>9101</v>
          </cell>
          <cell r="B342" t="str">
            <v>Library and archives activities</v>
          </cell>
        </row>
        <row r="343">
          <cell r="A343">
            <v>9102</v>
          </cell>
          <cell r="B343" t="str">
            <v>Museums activities and operation of historical sites and buildings</v>
          </cell>
        </row>
        <row r="344">
          <cell r="A344">
            <v>9103</v>
          </cell>
          <cell r="B344" t="str">
            <v>Botanical and zoological gardens and nature reserves activities</v>
          </cell>
        </row>
        <row r="345">
          <cell r="A345">
            <v>9200</v>
          </cell>
          <cell r="B345" t="str">
            <v>Gambling and betting activities</v>
          </cell>
        </row>
        <row r="346">
          <cell r="A346">
            <v>9311</v>
          </cell>
          <cell r="B346" t="str">
            <v>Operation of sports facilities</v>
          </cell>
        </row>
        <row r="347">
          <cell r="A347">
            <v>9312</v>
          </cell>
          <cell r="B347" t="str">
            <v>Activities of sports clubs</v>
          </cell>
        </row>
        <row r="348">
          <cell r="A348">
            <v>9319</v>
          </cell>
          <cell r="B348" t="str">
            <v>Other sports activities</v>
          </cell>
        </row>
        <row r="349">
          <cell r="A349">
            <v>9411</v>
          </cell>
          <cell r="B349" t="str">
            <v>Activities of business and employers membership organizations</v>
          </cell>
        </row>
        <row r="350">
          <cell r="A350">
            <v>9412</v>
          </cell>
          <cell r="B350" t="str">
            <v>Activities of professional membership organizations</v>
          </cell>
        </row>
        <row r="351">
          <cell r="A351">
            <v>9420</v>
          </cell>
          <cell r="B351" t="str">
            <v>Activities of trade unions</v>
          </cell>
        </row>
        <row r="352">
          <cell r="A352">
            <v>9491</v>
          </cell>
          <cell r="B352" t="str">
            <v>Activities of religious organizations</v>
          </cell>
        </row>
        <row r="353">
          <cell r="A353">
            <v>9492</v>
          </cell>
          <cell r="B353" t="str">
            <v>Activities of political organizations</v>
          </cell>
        </row>
        <row r="354">
          <cell r="A354">
            <v>9499</v>
          </cell>
          <cell r="B354" t="str">
            <v>Activities of other membership organizations n.e.c.</v>
          </cell>
        </row>
        <row r="355">
          <cell r="A355">
            <v>9511</v>
          </cell>
          <cell r="B355" t="str">
            <v>Repair of computers and peripheral equipment</v>
          </cell>
        </row>
        <row r="356">
          <cell r="A356">
            <v>9512</v>
          </cell>
          <cell r="B356" t="str">
            <v>Repair of communication equipment</v>
          </cell>
        </row>
        <row r="357">
          <cell r="A357">
            <v>9521</v>
          </cell>
          <cell r="B357" t="str">
            <v>Repair of consumer electronics</v>
          </cell>
        </row>
        <row r="358">
          <cell r="A358">
            <v>9522</v>
          </cell>
          <cell r="B358" t="str">
            <v>Repair of household appliances and home and garden equipment</v>
          </cell>
        </row>
        <row r="359">
          <cell r="A359">
            <v>9523</v>
          </cell>
          <cell r="B359" t="str">
            <v>Repair of footwear and leather goods</v>
          </cell>
        </row>
        <row r="360">
          <cell r="A360">
            <v>9524</v>
          </cell>
          <cell r="B360" t="str">
            <v>Repair of furniture and home furnishings</v>
          </cell>
        </row>
        <row r="361">
          <cell r="A361">
            <v>9529</v>
          </cell>
          <cell r="B361" t="str">
            <v>Repair of other personal and household goods</v>
          </cell>
        </row>
        <row r="362">
          <cell r="A362">
            <v>9601</v>
          </cell>
          <cell r="B362" t="str">
            <v>Washing and (dry-) cleaning of textile and fur products</v>
          </cell>
        </row>
        <row r="363">
          <cell r="A363">
            <v>9602</v>
          </cell>
          <cell r="B363" t="str">
            <v>Hairdressing and other beauty treatment</v>
          </cell>
        </row>
        <row r="364">
          <cell r="A364">
            <v>9603</v>
          </cell>
          <cell r="B364" t="str">
            <v>Funeral and related activities</v>
          </cell>
        </row>
        <row r="365">
          <cell r="A365">
            <v>9609</v>
          </cell>
          <cell r="B365" t="str">
            <v>Other personal service activities n.e.c.</v>
          </cell>
        </row>
        <row r="366">
          <cell r="A366">
            <v>9700</v>
          </cell>
          <cell r="B366" t="str">
            <v>Activities of households as employers of domestic personnel</v>
          </cell>
        </row>
        <row r="367">
          <cell r="A367">
            <v>9810</v>
          </cell>
          <cell r="B367" t="str">
            <v>Undifferentiated goods-producing activities of private households for own use</v>
          </cell>
        </row>
        <row r="368">
          <cell r="A368">
            <v>9820</v>
          </cell>
          <cell r="B368" t="str">
            <v>Undifferentiated service-producing activities of private households for own use</v>
          </cell>
        </row>
        <row r="369">
          <cell r="A369">
            <v>9900</v>
          </cell>
          <cell r="B369" t="str">
            <v>Activities of extraterritorial organizations and bodies</v>
          </cell>
        </row>
        <row r="370">
          <cell r="B370" t="str">
            <v/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8F8ADEB-33DC-4B6D-B6F8-DE19B371B22F}" name="Table1" displayName="Table1" ref="A2:AJ58" totalsRowShown="0" headerRowDxfId="69" dataDxfId="68" headerRowBorderDxfId="66" tableBorderDxfId="67" totalsRowBorderDxfId="65" headerRowCellStyle="Normal 2" dataCellStyle="Normal 2">
  <autoFilter ref="A2:AJ58" xr:uid="{E8CF87E2-EDF3-43D9-A586-4A04C1D88952}"/>
  <sortState xmlns:xlrd2="http://schemas.microsoft.com/office/spreadsheetml/2017/richdata2" ref="A3:AJ58">
    <sortCondition ref="A2:A58"/>
  </sortState>
  <tableColumns count="36">
    <tableColumn id="1" xr3:uid="{994C94BC-A85D-439F-93B7-67CB906C587D}" name="ISIC3" dataDxfId="64" dataCellStyle="Normal 7"/>
    <tableColumn id="2" xr3:uid="{5108A9D5-F96E-45AD-B9C4-6EDF91AE85CC}" name="Description" dataDxfId="63" dataCellStyle="Normal 7"/>
    <tableColumn id="3" xr3:uid="{A80ABE80-B1CB-455E-B64E-E86330E0113F}" name="No. of establishments" dataDxfId="62" dataCellStyle="Normal 7"/>
    <tableColumn id="4" xr3:uid="{5FD1C69A-025D-42B0-9297-D90D962655B9}" name="Persons engaged (No.)" dataDxfId="61" dataCellStyle="Comma"/>
    <tableColumn id="5" xr3:uid="{9AB876B1-6253-485F-8E2B-6A49DF9B6F17}" name="Employees( No.)" dataDxfId="60" dataCellStyle="Normal 7"/>
    <tableColumn id="6" xr3:uid="{E9EAEAA3-4D73-4B62-B04D-EE7FED466A5C}" name="Male" dataDxfId="59" dataCellStyle="Normal 7"/>
    <tableColumn id="7" xr3:uid="{7A3ED95A-93AE-4475-9585-568BAF14D6C0}" name="Female" dataDxfId="58" dataCellStyle="Normal 7"/>
    <tableColumn id="8" xr3:uid="{5A03A92A-7F6F-4676-9A1A-21917A80918B}" name="% of Female*" dataDxfId="57" dataCellStyle="Percent">
      <calculatedColumnFormula>G3/D3</calculatedColumnFormula>
    </tableColumn>
    <tableColumn id="9" xr3:uid="{DD482FD4-EB8C-4FC0-9F4D-119D9D2CC12B}" name="Skilled" dataDxfId="56" dataCellStyle="Comma"/>
    <tableColumn id="10" xr3:uid="{E228585F-7EE2-417C-ABD7-080BA2D38CF9}" name="Unskilled" dataDxfId="55" dataCellStyle="Comma"/>
    <tableColumn id="11" xr3:uid="{89BB6336-60AB-4F92-B380-0B567A0CAB0F}" name="Semi Skilled" dataDxfId="54" dataCellStyle="Comma">
      <calculatedColumnFormula>SUM(M3:P3)</calculatedColumnFormula>
    </tableColumn>
    <tableColumn id="12" xr3:uid="{93823AD1-60B7-4177-974F-EA6264A2944A}" name="Unskilled + Semi Skilled" dataDxfId="53" dataCellStyle="Comma">
      <calculatedColumnFormula>SUM(J3:K3)</calculatedColumnFormula>
    </tableColumn>
    <tableColumn id="13" xr3:uid="{4E1C8FDE-41BF-4128-9E0C-AEC74047943E}" name="Administrative (No.)" dataDxfId="52" dataCellStyle="Comma"/>
    <tableColumn id="14" xr3:uid="{5B1CA979-AD70-4FE1-934B-D91A31CC38B9}" name="Technical (No.)" dataDxfId="51" dataCellStyle="Comma"/>
    <tableColumn id="15" xr3:uid="{3C33B0C0-567D-4A84-8DBD-F6339E4052B3}" name="Clerical (No.)" dataDxfId="50" dataCellStyle="Comma"/>
    <tableColumn id="16" xr3:uid="{E37409E1-DA82-4A75-B5E3-E80B46BD263E}" name="Other (No.)" dataDxfId="49" dataCellStyle="Comma"/>
    <tableColumn id="17" xr3:uid="{61B659CE-8789-480E-98D9-5A7918CDD3D7}" name="% unskilled*" dataDxfId="48" dataCellStyle="Percent">
      <calculatedColumnFormula>J3/E3</calculatedColumnFormula>
    </tableColumn>
    <tableColumn id="18" xr3:uid="{5FD2B8D0-6A51-4D3C-9B62-4309414ABB3F}" name="% Unskilled and Semi Skilled*" dataDxfId="47" dataCellStyle="Percent">
      <calculatedColumnFormula>L3/E3</calculatedColumnFormula>
    </tableColumn>
    <tableColumn id="19" xr3:uid="{6A9559E3-BF73-47C1-89C6-190525563231}" name="%Informal" dataDxfId="46" dataCellStyle="Percent">
      <calculatedColumnFormula>VLOOKUP(A3,'[1]LFS data 2019'!$AE$4:$AF$227,2,FALSE)</calculatedColumnFormula>
    </tableColumn>
    <tableColumn id="20" xr3:uid="{D6BC31E6-86DE-4EFA-AC71-7AE88A045099}" name="Employment Weight (EWI)" dataDxfId="45" dataCellStyle="Comma">
      <calculatedColumnFormula>IF(E3&gt;50000,1,IF(AND(E3&gt;25000,E3&lt;=50000),0.8,IF(AND(E3&gt;10000,E3&lt;=25000),0.6,IF(AND(E3&gt;1000,E3&lt;=10000),0.4,IF(E3&lt;=1000,0.2,0)))))</calculatedColumnFormula>
    </tableColumn>
    <tableColumn id="21" xr3:uid="{CC96E491-106E-493C-8C20-93B820907F2F}" name="Vulnerability Index (Female + Unksilled + Informal)" dataDxfId="44" dataCellStyle="Comma">
      <calculatedColumnFormula>((S3+R3+H3)/3)*T3</calculatedColumnFormula>
    </tableColumn>
    <tableColumn id="22" xr3:uid="{D29207EB-E925-465D-B0AE-8227979B6E07}" name="Worker Vulnerability Category (&gt;0.1)" dataDxfId="43" dataCellStyle="Comma">
      <calculatedColumnFormula>IF(U3&gt;=0.1,"High Worker Vulnerability","Low Woker Vulnerability")</calculatedColumnFormula>
    </tableColumn>
    <tableColumn id="23" xr3:uid="{6A24DCF6-01EB-489A-9635-403FA29CAD21}" name="% Imports (2010)" dataDxfId="42" dataCellStyle="Percent"/>
    <tableColumn id="24" xr3:uid="{63DAC5EF-4826-488F-BD6C-784624FB1A9B}" name="% Exports (2010)" dataDxfId="41" dataCellStyle="Percent"/>
    <tableColumn id="25" xr3:uid="{98FFD2FD-76A7-4960-9CA8-99DAF0D96227}" name="Firm Vulnerability- % Imports (&lt;0.1 or &gt;0.5) and % Exports (&lt;0.1)" dataDxfId="40" dataCellStyle="Percent"/>
    <tableColumn id="26" xr3:uid="{9EE595B6-C237-48BF-9290-BB344BDA1128}" name="C1" dataDxfId="39" dataCellStyle="Normal 2"/>
    <tableColumn id="27" xr3:uid="{D48989FE-7970-4072-8133-0E47EE8BAC2F}" name="C2" dataDxfId="38" dataCellStyle="Normal 2"/>
    <tableColumn id="28" xr3:uid="{AABE334D-CE15-48AF-95A1-D1DBDE4BA7AC}" name="C3" dataDxfId="37" dataCellStyle="Normal 2"/>
    <tableColumn id="29" xr3:uid="{3CE0A7C0-D4C4-45FD-AE79-ECFD16F60C10}" name="C4" dataDxfId="36" dataCellStyle="Normal 2"/>
    <tableColumn id="30" xr3:uid="{62832520-8127-4940-9E05-0D741970A6DF}" name="C5" dataDxfId="35" dataCellStyle="Normal 2"/>
    <tableColumn id="31" xr3:uid="{0B59B3AC-68D5-48AF-8B41-B33E5403E357}" name="No Tarriff/Cess" dataDxfId="34" dataCellStyle="Normal 2"/>
    <tableColumn id="32" xr3:uid="{E8697F67-3446-4EA5-BB7C-E2908E17CBCF}" name="Total" dataDxfId="33" dataCellStyle="Normal 2">
      <calculatedColumnFormula>SUM(Z3:AE3)</calculatedColumnFormula>
    </tableColumn>
    <tableColumn id="33" xr3:uid="{0B68727D-17C0-4C30-8C5E-804A3E8FB645}" name="Category of import sensitivty" dataDxfId="32" dataCellStyle="Normal 2">
      <calculatedColumnFormula array="1">_xlfn.IFS(AH3&gt;0.6,"High",AND(AH3&gt;0.3,AH3&lt;=0.6),"Medium",AND(AH3&gt;0,AH3&lt;=0.3),"Low",AH3=0,"None")</calculatedColumnFormula>
    </tableColumn>
    <tableColumn id="34" xr3:uid="{123EB1B5-E739-46C0-B5F7-F9DF32004D3E}" name="Import Sensitivity Index" dataDxfId="31" dataCellStyle="Normal 2">
      <calculatedColumnFormula>1*(Z3/AF3)+0.8*(AA3/AF3)+0.6*(AB3/AF3)+0.4*(AC3/AF3)+0.2*(AD3/AF3)</calculatedColumnFormula>
    </tableColumn>
    <tableColumn id="35" xr3:uid="{986D54C0-488F-4041-ABE4-5B2F153F9B0D}" name="Category of import sensitivty - Alternate " dataDxfId="30" dataCellStyle="Normal 2"/>
    <tableColumn id="36" xr3:uid="{AFC8E9EB-1ECE-451D-B3BB-C158868F8C7A}" name="Import Sensitivity Index - Alternate " dataDxfId="29" dataCellStyle="Normal 2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407456D-B0C8-4AD5-9664-0734DC2E9862}" name="Table2" displayName="Table2" ref="A3:X38" totalsRowShown="0" headerRowDxfId="28" dataDxfId="27" headerRowBorderDxfId="25" tableBorderDxfId="26" totalsRowBorderDxfId="24" headerRowCellStyle="Normal 2" dataCellStyle="Normal 2">
  <autoFilter ref="A3:X38" xr:uid="{D3D0A703-002C-4A17-BDAE-7A0115106E0C}"/>
  <sortState xmlns:xlrd2="http://schemas.microsoft.com/office/spreadsheetml/2017/richdata2" ref="A4:X38">
    <sortCondition ref="A3:A38"/>
  </sortState>
  <tableColumns count="24">
    <tableColumn id="1" xr3:uid="{17EB1EC8-2F38-41CF-AA01-76826C169268}" name="ISIC4" dataDxfId="23"/>
    <tableColumn id="2" xr3:uid="{4E1C9C94-26DB-42B2-80DA-0D3528DA955B}" name="Description" dataDxfId="22">
      <calculatedColumnFormula>VLOOKUP(A4,'[1]ISIC descriptionss'!$A$2:$B$370,2,FALSE)</calculatedColumnFormula>
    </tableColumn>
    <tableColumn id="3" xr3:uid="{A6CA8A4A-795C-47C9-8AE6-67032D8834C0}" name="Number of Workers (All workers)" dataDxfId="21" dataCellStyle="Comma"/>
    <tableColumn id="4" xr3:uid="{D4A67F35-5EA9-4B8E-AD3F-32C6D3037DDC}" name="Number of Workers (Paid employees)" dataDxfId="20" dataCellStyle="Normal 7"/>
    <tableColumn id="5" xr3:uid="{EB9C4E54-6898-4B2F-B2FD-94EBD26FDB11}" name="% of Female*" dataDxfId="19" dataCellStyle="Percent"/>
    <tableColumn id="6" xr3:uid="{2FCC4004-A8BA-4F30-A7B8-968D31315851}" name="Skill Index - Agri sectors normalised" dataDxfId="18" dataCellStyle="Percent"/>
    <tableColumn id="7" xr3:uid="{2D6A06C1-2C6A-4093-B0DC-57ADA7512D3B}" name="%Informal" dataDxfId="17" dataCellStyle="Percent"/>
    <tableColumn id="8" xr3:uid="{42F5F9C2-47E3-48C2-87D7-C0531D371D7E}" name="Employment Weight (EWI)" dataDxfId="16" dataCellStyle="Comma">
      <calculatedColumnFormula>IF(C4&gt;50000,1,IF(AND(C4&gt;25000,C4&lt;=50000),0.8,IF(AND(C4&gt;10000,C4&lt;=25000),0.6,IF(AND(C4&gt;1000,C4&lt;=10000),0.4,IF(C4&lt;=1000,0.2,0)))))</calculatedColumnFormula>
    </tableColumn>
    <tableColumn id="9" xr3:uid="{6529619A-2B12-4377-B863-3C6A86DECCCE}" name="Vulnerability Index (Female + Unksilled + Informal)" dataDxfId="15" dataCellStyle="Comma">
      <calculatedColumnFormula>((E4+F4+G4)/3)*H4</calculatedColumnFormula>
    </tableColumn>
    <tableColumn id="10" xr3:uid="{71128C7E-E957-496B-9671-374139CF1B53}" name="Worker Vulnerability (&gt;0.1)" dataDxfId="14" dataCellStyle="Comma">
      <calculatedColumnFormula>IF(I4&gt;=0.1,"High Worker Vulnerability","Low Woker Vulnerability")</calculatedColumnFormula>
    </tableColumn>
    <tableColumn id="11" xr3:uid="{04705496-13F8-4853-91D2-2280AD8A19EE}" name="% Imports - New calc (2010)" dataDxfId="13" dataCellStyle="Percent"/>
    <tableColumn id="12" xr3:uid="{111459CB-9815-4C4F-B049-774060E6281C}" name="% Exports - New calc (2010)" dataDxfId="12" dataCellStyle="Percent"/>
    <tableColumn id="13" xr3:uid="{FFFA2AAF-D4F5-45FE-886F-58B6A63EDF4D}" name="Firm Vulnerability- % Imports (&lt;0.1 or &gt;0.5) and % Exports (&lt;0.1)" dataDxfId="11" dataCellStyle="Percent"/>
    <tableColumn id="14" xr3:uid="{600C2D2D-BAB5-4791-88F7-E4021BAFB63A}" name="C1" dataDxfId="10" dataCellStyle="Normal 2"/>
    <tableColumn id="15" xr3:uid="{0B1D2D1D-D383-4BCF-9EBC-5FE8D7A9F34A}" name="C2" dataDxfId="9" dataCellStyle="Normal 2"/>
    <tableColumn id="16" xr3:uid="{856F4B67-F5FE-4628-868B-AB8312CEBA16}" name="C3" dataDxfId="8" dataCellStyle="Normal 2"/>
    <tableColumn id="17" xr3:uid="{B4E7B7D4-4C02-408A-90E2-581112292292}" name="C4" dataDxfId="7" dataCellStyle="Normal 2"/>
    <tableColumn id="18" xr3:uid="{1FC63401-39E7-48F7-8905-A506A26CFA1F}" name="C5" dataDxfId="6" dataCellStyle="Normal 2"/>
    <tableColumn id="19" xr3:uid="{50E6D9C8-29E5-4AC2-9A37-74F6CAFF5E1D}" name="No Tarriff/Cess" dataDxfId="5" dataCellStyle="Normal 2"/>
    <tableColumn id="20" xr3:uid="{766F6765-B20B-47FA-A261-D297E9D6FCA2}" name="Total" dataDxfId="4" dataCellStyle="Normal 2"/>
    <tableColumn id="21" xr3:uid="{9154317D-599F-4A35-BE26-36949DD42CEA}" name="Category of import sensitivty" dataDxfId="3" dataCellStyle="Normal 2">
      <calculatedColumnFormula array="1">_xlfn.IFS(V4&gt;0.6,"High",AND(V4&gt;0.3,V4&lt;=0.6),"Medium",AND(V4&gt;0,V4&lt;=0.3),"Low",V4=0,"None")</calculatedColumnFormula>
    </tableColumn>
    <tableColumn id="22" xr3:uid="{6F35DC35-57CD-425C-9AC0-79955D549054}" name="Import Sensitivity Index " dataDxfId="2" dataCellStyle="Normal 2"/>
    <tableColumn id="23" xr3:uid="{32E2C72D-339D-47AC-BFF7-3766F5E90BDB}" name="Category of import sensitivty (Alternate)" dataDxfId="1" dataCellStyle="Normal 2"/>
    <tableColumn id="24" xr3:uid="{F333CE8C-E0F5-4090-9E56-844FA11E1BD8}" name="Import Sensitivity Index (Alternate)" dataDxfId="0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FC12F-98C4-4D91-A0BC-6DFBACB8893F}">
  <sheetPr>
    <tabColor theme="9"/>
  </sheetPr>
  <dimension ref="A1:AX127"/>
  <sheetViews>
    <sheetView zoomScale="85" zoomScaleNormal="85" workbookViewId="0">
      <pane xSplit="2" ySplit="2" topLeftCell="S3" activePane="bottomRight" state="frozen"/>
      <selection pane="bottomRight" sqref="A1:XFD1"/>
      <selection pane="bottomLeft" activeCell="BJ6" sqref="BJ6:BJ58"/>
      <selection pane="topRight" activeCell="BJ6" sqref="BJ6:BJ58"/>
    </sheetView>
  </sheetViews>
  <sheetFormatPr defaultRowHeight="14.45"/>
  <cols>
    <col min="2" max="2" width="37.5703125" customWidth="1"/>
    <col min="3" max="3" width="22.7109375" customWidth="1"/>
    <col min="4" max="4" width="23.85546875" customWidth="1"/>
    <col min="5" max="5" width="17.7109375" customWidth="1"/>
    <col min="6" max="6" width="8.85546875" customWidth="1"/>
    <col min="7" max="7" width="9.5703125" customWidth="1"/>
    <col min="8" max="8" width="14.28515625" customWidth="1"/>
    <col min="9" max="9" width="10.28515625" style="19" customWidth="1"/>
    <col min="10" max="10" width="12.7109375" style="19" customWidth="1"/>
    <col min="11" max="11" width="15.28515625" style="19" customWidth="1"/>
    <col min="12" max="12" width="25.85546875" style="19" customWidth="1"/>
    <col min="13" max="13" width="22.28515625" style="19" customWidth="1"/>
    <col min="14" max="14" width="17.7109375" style="19" customWidth="1"/>
    <col min="15" max="15" width="16" style="19" customWidth="1"/>
    <col min="16" max="16" width="14.28515625" style="19" customWidth="1"/>
    <col min="17" max="17" width="13.7109375" customWidth="1"/>
    <col min="18" max="18" width="29.42578125" customWidth="1"/>
    <col min="19" max="19" width="11.7109375" customWidth="1"/>
    <col min="20" max="20" width="26.140625" customWidth="1"/>
    <col min="21" max="21" width="48.42578125" customWidth="1"/>
    <col min="22" max="22" width="35.7109375" customWidth="1"/>
    <col min="23" max="24" width="17.7109375" customWidth="1"/>
    <col min="25" max="25" width="59.7109375" customWidth="1"/>
    <col min="26" max="26" width="8.7109375" customWidth="1"/>
    <col min="27" max="30" width="8.85546875" customWidth="1"/>
    <col min="31" max="31" width="16.42578125" customWidth="1"/>
    <col min="32" max="32" width="8.85546875" customWidth="1"/>
    <col min="33" max="33" width="29.28515625" customWidth="1"/>
    <col min="34" max="34" width="24.42578125" customWidth="1"/>
    <col min="35" max="35" width="39.85546875" customWidth="1"/>
    <col min="36" max="36" width="35" customWidth="1"/>
    <col min="37" max="37" width="11.85546875" bestFit="1" customWidth="1"/>
    <col min="38" max="39" width="7.42578125" bestFit="1" customWidth="1"/>
    <col min="40" max="40" width="18.42578125" bestFit="1" customWidth="1"/>
    <col min="41" max="43" width="15.7109375" bestFit="1" customWidth="1"/>
    <col min="44" max="49" width="15.7109375" style="1" bestFit="1" customWidth="1"/>
    <col min="50" max="50" width="10.42578125" style="1" customWidth="1"/>
  </cols>
  <sheetData>
    <row r="1" spans="1:49">
      <c r="A1" s="91" t="s">
        <v>0</v>
      </c>
      <c r="B1" s="91"/>
      <c r="C1" s="91" t="s">
        <v>1</v>
      </c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2" t="s">
        <v>2</v>
      </c>
      <c r="X1" s="92"/>
      <c r="Y1" s="92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</row>
    <row r="2" spans="1:49">
      <c r="A2" s="45" t="s">
        <v>3</v>
      </c>
      <c r="B2" s="46" t="s">
        <v>0</v>
      </c>
      <c r="C2" s="46" t="s">
        <v>4</v>
      </c>
      <c r="D2" s="46" t="s">
        <v>5</v>
      </c>
      <c r="E2" s="46" t="s">
        <v>6</v>
      </c>
      <c r="F2" s="46" t="s">
        <v>7</v>
      </c>
      <c r="G2" s="46" t="s">
        <v>8</v>
      </c>
      <c r="H2" s="46" t="s">
        <v>9</v>
      </c>
      <c r="I2" s="47" t="s">
        <v>10</v>
      </c>
      <c r="J2" s="47" t="s">
        <v>11</v>
      </c>
      <c r="K2" s="47" t="s">
        <v>12</v>
      </c>
      <c r="L2" s="47" t="s">
        <v>13</v>
      </c>
      <c r="M2" s="47" t="s">
        <v>14</v>
      </c>
      <c r="N2" s="47" t="s">
        <v>15</v>
      </c>
      <c r="O2" s="47" t="s">
        <v>16</v>
      </c>
      <c r="P2" s="47" t="s">
        <v>17</v>
      </c>
      <c r="Q2" s="46" t="s">
        <v>18</v>
      </c>
      <c r="R2" s="46" t="s">
        <v>19</v>
      </c>
      <c r="S2" s="46" t="s">
        <v>20</v>
      </c>
      <c r="T2" s="46" t="s">
        <v>21</v>
      </c>
      <c r="U2" s="46" t="s">
        <v>22</v>
      </c>
      <c r="V2" s="46" t="s">
        <v>23</v>
      </c>
      <c r="W2" s="46" t="s">
        <v>24</v>
      </c>
      <c r="X2" s="46" t="s">
        <v>25</v>
      </c>
      <c r="Y2" s="46" t="s">
        <v>26</v>
      </c>
      <c r="Z2" s="46" t="s">
        <v>27</v>
      </c>
      <c r="AA2" s="46" t="s">
        <v>28</v>
      </c>
      <c r="AB2" s="46" t="s">
        <v>29</v>
      </c>
      <c r="AC2" s="46" t="s">
        <v>30</v>
      </c>
      <c r="AD2" s="46" t="s">
        <v>31</v>
      </c>
      <c r="AE2" s="46" t="s">
        <v>32</v>
      </c>
      <c r="AF2" s="46" t="s">
        <v>33</v>
      </c>
      <c r="AG2" s="46" t="s">
        <v>34</v>
      </c>
      <c r="AH2" s="46" t="s">
        <v>35</v>
      </c>
      <c r="AI2" s="46" t="s">
        <v>36</v>
      </c>
      <c r="AJ2" s="48" t="s">
        <v>37</v>
      </c>
    </row>
    <row r="3" spans="1:49">
      <c r="A3" s="43">
        <v>81</v>
      </c>
      <c r="B3" s="2" t="s">
        <v>38</v>
      </c>
      <c r="C3" s="4">
        <v>13</v>
      </c>
      <c r="D3" s="6">
        <v>767</v>
      </c>
      <c r="E3" s="4">
        <v>741</v>
      </c>
      <c r="F3" s="4">
        <v>739</v>
      </c>
      <c r="G3" s="4">
        <v>28</v>
      </c>
      <c r="H3" s="36">
        <f t="shared" ref="H3:H34" si="0">G3/D3</f>
        <v>3.6505867014341588E-2</v>
      </c>
      <c r="I3" s="6">
        <v>325</v>
      </c>
      <c r="J3" s="6">
        <v>200</v>
      </c>
      <c r="K3" s="37">
        <f t="shared" ref="K3:K34" si="1">SUM(M3:P3)</f>
        <v>216</v>
      </c>
      <c r="L3" s="37">
        <f t="shared" ref="L3:L34" si="2">SUM(J3:K3)</f>
        <v>416</v>
      </c>
      <c r="M3" s="6">
        <v>67</v>
      </c>
      <c r="N3" s="6">
        <v>50</v>
      </c>
      <c r="O3" s="6">
        <v>91</v>
      </c>
      <c r="P3" s="6">
        <v>8</v>
      </c>
      <c r="Q3" s="38">
        <f t="shared" ref="Q3:Q37" si="3">J3/E3</f>
        <v>0.26990553306342779</v>
      </c>
      <c r="R3" s="38">
        <f t="shared" ref="R3:R34" si="4">L3/E3</f>
        <v>0.56140350877192979</v>
      </c>
      <c r="S3" s="38">
        <f>VLOOKUP(A3,'[1]LFS data 2019'!$AE$4:$AF$227,2,FALSE)</f>
        <v>0.94002889999999995</v>
      </c>
      <c r="T3" s="39">
        <f t="shared" ref="T3:T34" si="5">IF(E3&gt;50000,1,IF(AND(E3&gt;25000,E3&lt;=50000),0.8,IF(AND(E3&gt;10000,E3&lt;=25000),0.6,IF(AND(E3&gt;1000,E3&lt;=10000),0.4,IF(E3&lt;=1000,0.2,0)))))</f>
        <v>0.2</v>
      </c>
      <c r="U3" s="40">
        <f t="shared" ref="U3:U34" si="6">((S3+R3+H3)/3)*T3</f>
        <v>0.10252921838575142</v>
      </c>
      <c r="V3" s="39" t="str">
        <f t="shared" ref="V3:V34" si="7">IF(U3&gt;=0.1,"High Worker Vulnerability","Low Woker Vulnerability")</f>
        <v>High Worker Vulnerability</v>
      </c>
      <c r="W3" s="15" t="s">
        <v>39</v>
      </c>
      <c r="X3" s="15" t="s">
        <v>39</v>
      </c>
      <c r="Y3" s="15" t="s">
        <v>39</v>
      </c>
      <c r="Z3" s="13">
        <v>0</v>
      </c>
      <c r="AA3" s="13">
        <v>0</v>
      </c>
      <c r="AB3" s="13">
        <v>7</v>
      </c>
      <c r="AC3" s="13">
        <v>6</v>
      </c>
      <c r="AD3" s="13">
        <v>10</v>
      </c>
      <c r="AE3" s="13">
        <v>6</v>
      </c>
      <c r="AF3" s="13">
        <f t="shared" ref="AF3:AF34" si="8">SUM(Z3:AE3)</f>
        <v>29</v>
      </c>
      <c r="AG3" s="13" t="str" cm="1">
        <f t="array" ref="AG3">_xlfn.IFS(AH3&gt;0.6,"High",AND(AH3&gt;0.3,AH3&lt;=0.6),"Medium",AND(AH3&gt;0,AH3&lt;=0.3),"Low",AH3=0,"None")</f>
        <v>Low</v>
      </c>
      <c r="AH3" s="14">
        <f t="shared" ref="AH3:AH34" si="9">1*(Z3/AF3)+0.8*(AA3/AF3)+0.6*(AB3/AF3)+0.4*(AC3/AF3)+0.2*(AD3/AF3)</f>
        <v>0.29655172413793107</v>
      </c>
      <c r="AI3" s="13" t="s">
        <v>40</v>
      </c>
      <c r="AJ3" s="44">
        <v>0.29655172413793107</v>
      </c>
      <c r="AR3"/>
      <c r="AS3"/>
      <c r="AT3"/>
      <c r="AU3"/>
      <c r="AV3"/>
      <c r="AW3"/>
    </row>
    <row r="4" spans="1:49">
      <c r="A4" s="43">
        <v>89</v>
      </c>
      <c r="B4" s="2" t="s">
        <v>41</v>
      </c>
      <c r="C4" s="4">
        <v>184</v>
      </c>
      <c r="D4" s="6">
        <v>11308</v>
      </c>
      <c r="E4" s="41">
        <v>11026</v>
      </c>
      <c r="F4" s="4">
        <v>8721</v>
      </c>
      <c r="G4" s="4">
        <v>2587</v>
      </c>
      <c r="H4" s="36">
        <f t="shared" si="0"/>
        <v>0.22877608772550406</v>
      </c>
      <c r="I4" s="6">
        <v>4487</v>
      </c>
      <c r="J4" s="6">
        <v>3252</v>
      </c>
      <c r="K4" s="37">
        <f t="shared" si="1"/>
        <v>3288</v>
      </c>
      <c r="L4" s="37">
        <f t="shared" si="2"/>
        <v>6540</v>
      </c>
      <c r="M4" s="6">
        <v>389</v>
      </c>
      <c r="N4" s="6">
        <v>276</v>
      </c>
      <c r="O4" s="6">
        <v>549</v>
      </c>
      <c r="P4" s="6">
        <v>2074</v>
      </c>
      <c r="Q4" s="38">
        <f t="shared" si="3"/>
        <v>0.29493923453654997</v>
      </c>
      <c r="R4" s="38">
        <f t="shared" si="4"/>
        <v>0.59314347904951936</v>
      </c>
      <c r="S4" s="38">
        <f>VLOOKUP(A4,'[1]LFS data 2019'!$AE$4:$AF$227,2,FALSE)</f>
        <v>0.92882549015028626</v>
      </c>
      <c r="T4" s="39">
        <f t="shared" si="5"/>
        <v>0.6</v>
      </c>
      <c r="U4" s="40">
        <f t="shared" si="6"/>
        <v>0.35014901138506188</v>
      </c>
      <c r="V4" s="39" t="str">
        <f t="shared" si="7"/>
        <v>High Worker Vulnerability</v>
      </c>
      <c r="W4" s="15" t="s">
        <v>39</v>
      </c>
      <c r="X4" s="15" t="s">
        <v>39</v>
      </c>
      <c r="Y4" s="15" t="s">
        <v>39</v>
      </c>
      <c r="Z4" s="13">
        <v>0</v>
      </c>
      <c r="AA4" s="13">
        <v>1</v>
      </c>
      <c r="AB4" s="13">
        <v>4</v>
      </c>
      <c r="AC4" s="13">
        <v>10</v>
      </c>
      <c r="AD4" s="13">
        <v>14</v>
      </c>
      <c r="AE4" s="13">
        <v>19</v>
      </c>
      <c r="AF4" s="13">
        <f t="shared" si="8"/>
        <v>48</v>
      </c>
      <c r="AG4" s="13" t="str" cm="1">
        <f t="array" ref="AG4">_xlfn.IFS(AH4&gt;0.6,"High",AND(AH4&gt;0.3,AH4&lt;=0.6),"Medium",AND(AH4&gt;0,AH4&lt;=0.3),"Low",AH4=0,"None")</f>
        <v>Low</v>
      </c>
      <c r="AH4" s="14">
        <f t="shared" si="9"/>
        <v>0.20833333333333337</v>
      </c>
      <c r="AI4" s="13" t="s">
        <v>40</v>
      </c>
      <c r="AJ4" s="44">
        <v>0.20816326530612245</v>
      </c>
      <c r="AR4"/>
      <c r="AS4"/>
      <c r="AT4"/>
      <c r="AU4"/>
      <c r="AV4"/>
      <c r="AW4"/>
    </row>
    <row r="5" spans="1:49">
      <c r="A5" s="43">
        <v>101</v>
      </c>
      <c r="B5" s="2" t="s">
        <v>42</v>
      </c>
      <c r="C5" s="4">
        <v>22</v>
      </c>
      <c r="D5" s="34">
        <v>5541</v>
      </c>
      <c r="E5" s="41">
        <v>5511</v>
      </c>
      <c r="F5" s="4">
        <v>3763</v>
      </c>
      <c r="G5" s="4">
        <v>1778</v>
      </c>
      <c r="H5" s="36">
        <f t="shared" si="0"/>
        <v>0.32088070745352826</v>
      </c>
      <c r="I5" s="34">
        <v>2161</v>
      </c>
      <c r="J5" s="34">
        <v>1455</v>
      </c>
      <c r="K5" s="37">
        <f t="shared" si="1"/>
        <v>1894</v>
      </c>
      <c r="L5" s="37">
        <f t="shared" si="2"/>
        <v>3349</v>
      </c>
      <c r="M5" s="34">
        <v>368</v>
      </c>
      <c r="N5" s="34">
        <v>255</v>
      </c>
      <c r="O5" s="34">
        <v>861</v>
      </c>
      <c r="P5" s="34">
        <v>410</v>
      </c>
      <c r="Q5" s="38">
        <f t="shared" si="3"/>
        <v>0.26401741970604248</v>
      </c>
      <c r="R5" s="38">
        <f t="shared" si="4"/>
        <v>0.60769370350208674</v>
      </c>
      <c r="S5" s="38">
        <f>VLOOKUP(A5,'[1]LFS data 2019'!$AE$4:$AF$227,2,FALSE)</f>
        <v>0.59419670000000002</v>
      </c>
      <c r="T5" s="39">
        <f t="shared" si="5"/>
        <v>0.4</v>
      </c>
      <c r="U5" s="40">
        <f t="shared" si="6"/>
        <v>0.20303614812741536</v>
      </c>
      <c r="V5" s="39" t="str">
        <f t="shared" si="7"/>
        <v>High Worker Vulnerability</v>
      </c>
      <c r="W5" s="35">
        <v>5.7757662253541925E-2</v>
      </c>
      <c r="X5" s="35">
        <v>2.4997051597464535E-2</v>
      </c>
      <c r="Y5" s="16" t="s">
        <v>43</v>
      </c>
      <c r="Z5" s="13">
        <v>9</v>
      </c>
      <c r="AA5" s="13">
        <v>4</v>
      </c>
      <c r="AB5" s="13">
        <v>35</v>
      </c>
      <c r="AC5" s="13">
        <v>52</v>
      </c>
      <c r="AD5" s="13">
        <v>0</v>
      </c>
      <c r="AE5" s="13">
        <v>1</v>
      </c>
      <c r="AF5" s="13">
        <f t="shared" si="8"/>
        <v>101</v>
      </c>
      <c r="AG5" s="13" t="str" cm="1">
        <f t="array" ref="AG5">_xlfn.IFS(AH5&gt;0.6,"High",AND(AH5&gt;0.3,AH5&lt;=0.6),"Medium",AND(AH5&gt;0,AH5&lt;=0.3),"Low",AH5=0,"None")</f>
        <v>Medium</v>
      </c>
      <c r="AH5" s="14">
        <f t="shared" si="9"/>
        <v>0.53465346534653468</v>
      </c>
      <c r="AI5" s="13" t="s">
        <v>44</v>
      </c>
      <c r="AJ5" s="44">
        <v>0.53465346534653468</v>
      </c>
      <c r="AR5"/>
      <c r="AS5"/>
      <c r="AT5"/>
      <c r="AU5"/>
      <c r="AV5"/>
      <c r="AW5"/>
    </row>
    <row r="6" spans="1:49">
      <c r="A6" s="43">
        <v>102</v>
      </c>
      <c r="B6" s="2" t="s">
        <v>45</v>
      </c>
      <c r="C6" s="4">
        <v>36</v>
      </c>
      <c r="D6" s="34">
        <v>3237</v>
      </c>
      <c r="E6" s="41">
        <v>3132</v>
      </c>
      <c r="F6" s="4">
        <v>1610</v>
      </c>
      <c r="G6" s="4">
        <v>1627</v>
      </c>
      <c r="H6" s="36">
        <f t="shared" si="0"/>
        <v>0.50262588816805687</v>
      </c>
      <c r="I6" s="34">
        <v>1203</v>
      </c>
      <c r="J6" s="34">
        <v>859</v>
      </c>
      <c r="K6" s="37">
        <f t="shared" si="1"/>
        <v>1071</v>
      </c>
      <c r="L6" s="37">
        <f t="shared" si="2"/>
        <v>1930</v>
      </c>
      <c r="M6" s="34">
        <v>97</v>
      </c>
      <c r="N6" s="34">
        <v>133</v>
      </c>
      <c r="O6" s="34">
        <v>100</v>
      </c>
      <c r="P6" s="34">
        <v>741</v>
      </c>
      <c r="Q6" s="38">
        <f t="shared" si="3"/>
        <v>0.27426564495530015</v>
      </c>
      <c r="R6" s="38">
        <f t="shared" si="4"/>
        <v>0.61621966794380589</v>
      </c>
      <c r="S6" s="38">
        <f>VLOOKUP(A6,'[1]LFS data 2019'!$AE$4:$AF$227,2,FALSE)</f>
        <v>0.89845509999999995</v>
      </c>
      <c r="T6" s="39">
        <f t="shared" si="5"/>
        <v>0.4</v>
      </c>
      <c r="U6" s="40">
        <f t="shared" si="6"/>
        <v>0.26897342081491504</v>
      </c>
      <c r="V6" s="39" t="str">
        <f t="shared" si="7"/>
        <v>High Worker Vulnerability</v>
      </c>
      <c r="W6" s="35">
        <v>1.0305579643582654</v>
      </c>
      <c r="X6" s="35">
        <v>0.74850347899009062</v>
      </c>
      <c r="Y6" s="16" t="s">
        <v>46</v>
      </c>
      <c r="Z6" s="13">
        <v>2</v>
      </c>
      <c r="AA6" s="13">
        <v>4</v>
      </c>
      <c r="AB6" s="13">
        <v>46</v>
      </c>
      <c r="AC6" s="13">
        <v>129</v>
      </c>
      <c r="AD6" s="13">
        <v>1</v>
      </c>
      <c r="AE6" s="13">
        <v>9</v>
      </c>
      <c r="AF6" s="13">
        <f t="shared" si="8"/>
        <v>191</v>
      </c>
      <c r="AG6" s="13" t="str" cm="1">
        <f t="array" ref="AG6">_xlfn.IFS(AH6&gt;0.6,"High",AND(AH6&gt;0.3,AH6&lt;=0.6),"Medium",AND(AH6&gt;0,AH6&lt;=0.3),"Low",AH6=0,"None")</f>
        <v>Medium</v>
      </c>
      <c r="AH6" s="14">
        <f t="shared" si="9"/>
        <v>0.4429319371727749</v>
      </c>
      <c r="AI6" s="13" t="s">
        <v>44</v>
      </c>
      <c r="AJ6" s="44">
        <v>0.45865384615384613</v>
      </c>
      <c r="AR6"/>
      <c r="AS6"/>
      <c r="AT6"/>
      <c r="AU6"/>
      <c r="AV6"/>
      <c r="AW6"/>
    </row>
    <row r="7" spans="1:49">
      <c r="A7" s="43">
        <v>103</v>
      </c>
      <c r="B7" s="2" t="s">
        <v>47</v>
      </c>
      <c r="C7" s="4">
        <v>90</v>
      </c>
      <c r="D7" s="34">
        <v>14546</v>
      </c>
      <c r="E7" s="41">
        <v>14460</v>
      </c>
      <c r="F7" s="4">
        <v>8740</v>
      </c>
      <c r="G7" s="4">
        <v>5806</v>
      </c>
      <c r="H7" s="36">
        <f t="shared" si="0"/>
        <v>0.39914753196755121</v>
      </c>
      <c r="I7" s="34">
        <v>5641</v>
      </c>
      <c r="J7" s="34">
        <v>5742</v>
      </c>
      <c r="K7" s="37">
        <f t="shared" si="1"/>
        <v>3076</v>
      </c>
      <c r="L7" s="37">
        <f t="shared" si="2"/>
        <v>8818</v>
      </c>
      <c r="M7" s="34">
        <v>934</v>
      </c>
      <c r="N7" s="34">
        <v>872</v>
      </c>
      <c r="O7" s="34">
        <v>736</v>
      </c>
      <c r="P7" s="34">
        <v>534</v>
      </c>
      <c r="Q7" s="38">
        <f t="shared" si="3"/>
        <v>0.39709543568464728</v>
      </c>
      <c r="R7" s="38">
        <f t="shared" si="4"/>
        <v>0.60982019363762108</v>
      </c>
      <c r="S7" s="38">
        <f>VLOOKUP(A7,'[1]LFS data 2019'!$AE$4:$AF$227,2,FALSE)</f>
        <v>0.6762068</v>
      </c>
      <c r="T7" s="39">
        <f t="shared" si="5"/>
        <v>0.6</v>
      </c>
      <c r="U7" s="40">
        <f t="shared" si="6"/>
        <v>0.33703490512103446</v>
      </c>
      <c r="V7" s="39" t="str">
        <f t="shared" si="7"/>
        <v>High Worker Vulnerability</v>
      </c>
      <c r="W7" s="35">
        <v>0.39162763095008479</v>
      </c>
      <c r="X7" s="35">
        <v>0.46595137967823774</v>
      </c>
      <c r="Y7" s="16" t="s">
        <v>46</v>
      </c>
      <c r="Z7" s="13">
        <v>100</v>
      </c>
      <c r="AA7" s="13">
        <v>9</v>
      </c>
      <c r="AB7" s="13">
        <v>9</v>
      </c>
      <c r="AC7" s="13">
        <v>0</v>
      </c>
      <c r="AD7" s="13">
        <v>0</v>
      </c>
      <c r="AE7" s="13">
        <v>0</v>
      </c>
      <c r="AF7" s="13">
        <f t="shared" si="8"/>
        <v>118</v>
      </c>
      <c r="AG7" s="13" t="str" cm="1">
        <f t="array" ref="AG7">_xlfn.IFS(AH7&gt;0.6,"High",AND(AH7&gt;0.3,AH7&lt;=0.6),"Medium",AND(AH7&gt;0,AH7&lt;=0.3),"Low",AH7=0,"None")</f>
        <v>High</v>
      </c>
      <c r="AH7" s="14">
        <f t="shared" si="9"/>
        <v>0.95423728813559316</v>
      </c>
      <c r="AI7" s="13" t="s">
        <v>48</v>
      </c>
      <c r="AJ7" s="44">
        <v>0.94777070063694269</v>
      </c>
      <c r="AR7"/>
      <c r="AS7"/>
      <c r="AT7"/>
      <c r="AU7"/>
      <c r="AV7"/>
      <c r="AW7"/>
    </row>
    <row r="8" spans="1:49">
      <c r="A8" s="43">
        <v>104</v>
      </c>
      <c r="B8" s="2" t="s">
        <v>49</v>
      </c>
      <c r="C8" s="4">
        <v>97</v>
      </c>
      <c r="D8" s="34">
        <v>11121</v>
      </c>
      <c r="E8" s="41">
        <v>11083</v>
      </c>
      <c r="F8" s="4">
        <v>7162</v>
      </c>
      <c r="G8" s="4">
        <v>3960</v>
      </c>
      <c r="H8" s="36">
        <f t="shared" si="0"/>
        <v>0.35608308605341249</v>
      </c>
      <c r="I8" s="34">
        <v>6416</v>
      </c>
      <c r="J8" s="34">
        <v>1532</v>
      </c>
      <c r="K8" s="37">
        <f t="shared" si="1"/>
        <v>3134</v>
      </c>
      <c r="L8" s="37">
        <f t="shared" si="2"/>
        <v>4666</v>
      </c>
      <c r="M8" s="34">
        <v>1196</v>
      </c>
      <c r="N8" s="34">
        <v>687</v>
      </c>
      <c r="O8" s="34">
        <v>382</v>
      </c>
      <c r="P8" s="34">
        <v>869</v>
      </c>
      <c r="Q8" s="38">
        <f t="shared" si="3"/>
        <v>0.1382297211946224</v>
      </c>
      <c r="R8" s="38">
        <f t="shared" si="4"/>
        <v>0.4210051430118199</v>
      </c>
      <c r="S8" s="38">
        <f>VLOOKUP(A8,'[1]LFS data 2019'!$AE$4:$AF$227,2,FALSE)</f>
        <v>0.73022909999999996</v>
      </c>
      <c r="T8" s="39">
        <f t="shared" si="5"/>
        <v>0.6</v>
      </c>
      <c r="U8" s="40">
        <f t="shared" si="6"/>
        <v>0.30146346581304645</v>
      </c>
      <c r="V8" s="39" t="str">
        <f t="shared" si="7"/>
        <v>High Worker Vulnerability</v>
      </c>
      <c r="W8" s="35">
        <v>0.63926230233170322</v>
      </c>
      <c r="X8" s="35">
        <v>0.17401745092791243</v>
      </c>
      <c r="Y8" s="16" t="s">
        <v>46</v>
      </c>
      <c r="Z8" s="13">
        <v>2</v>
      </c>
      <c r="AA8" s="13">
        <v>10</v>
      </c>
      <c r="AB8" s="13">
        <v>39</v>
      </c>
      <c r="AC8" s="13">
        <v>14</v>
      </c>
      <c r="AD8" s="13">
        <v>1</v>
      </c>
      <c r="AE8" s="13">
        <v>0</v>
      </c>
      <c r="AF8" s="13">
        <f t="shared" si="8"/>
        <v>66</v>
      </c>
      <c r="AG8" s="13" t="str" cm="1">
        <f t="array" ref="AG8">_xlfn.IFS(AH8&gt;0.6,"High",AND(AH8&gt;0.3,AH8&lt;=0.6),"Medium",AND(AH8&gt;0,AH8&lt;=0.3),"Low",AH8=0,"None")</f>
        <v>Medium</v>
      </c>
      <c r="AH8" s="14">
        <f t="shared" si="9"/>
        <v>0.59393939393939399</v>
      </c>
      <c r="AI8" s="13" t="s">
        <v>44</v>
      </c>
      <c r="AJ8" s="44">
        <v>0.59710144927536224</v>
      </c>
      <c r="AR8"/>
      <c r="AS8"/>
      <c r="AT8"/>
      <c r="AU8"/>
      <c r="AV8"/>
      <c r="AW8"/>
    </row>
    <row r="9" spans="1:49">
      <c r="A9" s="43">
        <v>105</v>
      </c>
      <c r="B9" s="2" t="s">
        <v>50</v>
      </c>
      <c r="C9" s="4">
        <v>60</v>
      </c>
      <c r="D9" s="34">
        <v>8115</v>
      </c>
      <c r="E9" s="41">
        <v>8081</v>
      </c>
      <c r="F9" s="4">
        <v>6034</v>
      </c>
      <c r="G9" s="4">
        <v>2080</v>
      </c>
      <c r="H9" s="36">
        <f t="shared" si="0"/>
        <v>0.25631546518792359</v>
      </c>
      <c r="I9" s="34">
        <v>2901</v>
      </c>
      <c r="J9" s="34">
        <v>1813</v>
      </c>
      <c r="K9" s="37">
        <f t="shared" si="1"/>
        <v>3366</v>
      </c>
      <c r="L9" s="37">
        <f t="shared" si="2"/>
        <v>5179</v>
      </c>
      <c r="M9" s="34">
        <v>645</v>
      </c>
      <c r="N9" s="34">
        <v>483</v>
      </c>
      <c r="O9" s="34">
        <v>1141</v>
      </c>
      <c r="P9" s="34">
        <v>1097</v>
      </c>
      <c r="Q9" s="38">
        <f t="shared" si="3"/>
        <v>0.22435342160623686</v>
      </c>
      <c r="R9" s="38">
        <f t="shared" si="4"/>
        <v>0.64088602895681224</v>
      </c>
      <c r="S9" s="38">
        <f>VLOOKUP(A9,'[1]LFS data 2019'!$AE$4:$AF$227,2,FALSE)</f>
        <v>0.64840200000000003</v>
      </c>
      <c r="T9" s="39">
        <f t="shared" si="5"/>
        <v>0.4</v>
      </c>
      <c r="U9" s="40">
        <f t="shared" si="6"/>
        <v>0.20608046588596479</v>
      </c>
      <c r="V9" s="39" t="str">
        <f t="shared" si="7"/>
        <v>High Worker Vulnerability</v>
      </c>
      <c r="W9" s="35">
        <v>0.31047741350643387</v>
      </c>
      <c r="X9" s="35">
        <v>1.9339172767793459E-2</v>
      </c>
      <c r="Y9" s="16" t="s">
        <v>46</v>
      </c>
      <c r="Z9" s="13">
        <v>14</v>
      </c>
      <c r="AA9" s="13">
        <v>1</v>
      </c>
      <c r="AB9" s="13">
        <v>14</v>
      </c>
      <c r="AC9" s="13">
        <v>4</v>
      </c>
      <c r="AD9" s="13">
        <v>1</v>
      </c>
      <c r="AE9" s="13">
        <v>0</v>
      </c>
      <c r="AF9" s="13">
        <f t="shared" si="8"/>
        <v>34</v>
      </c>
      <c r="AG9" s="13" t="str" cm="1">
        <f t="array" ref="AG9">_xlfn.IFS(AH9&gt;0.6,"High",AND(AH9&gt;0.3,AH9&lt;=0.6),"Medium",AND(AH9&gt;0,AH9&lt;=0.3),"Low",AH9=0,"None")</f>
        <v>High</v>
      </c>
      <c r="AH9" s="14">
        <f t="shared" si="9"/>
        <v>0.73529411764705888</v>
      </c>
      <c r="AI9" s="13" t="s">
        <v>48</v>
      </c>
      <c r="AJ9" s="44">
        <v>0.72972972972972983</v>
      </c>
      <c r="AR9"/>
      <c r="AS9"/>
      <c r="AT9"/>
      <c r="AU9"/>
      <c r="AV9"/>
      <c r="AW9"/>
    </row>
    <row r="10" spans="1:49">
      <c r="A10" s="43">
        <v>106</v>
      </c>
      <c r="B10" s="2" t="s">
        <v>51</v>
      </c>
      <c r="C10" s="4">
        <v>125</v>
      </c>
      <c r="D10" s="34">
        <v>17725</v>
      </c>
      <c r="E10" s="41">
        <v>17644</v>
      </c>
      <c r="F10" s="4">
        <v>14808</v>
      </c>
      <c r="G10" s="4">
        <v>2917</v>
      </c>
      <c r="H10" s="38">
        <f t="shared" si="0"/>
        <v>0.16456981664315937</v>
      </c>
      <c r="I10" s="34">
        <v>10514</v>
      </c>
      <c r="J10" s="34">
        <v>1150</v>
      </c>
      <c r="K10" s="37">
        <f t="shared" si="1"/>
        <v>5980</v>
      </c>
      <c r="L10" s="37">
        <f t="shared" si="2"/>
        <v>7130</v>
      </c>
      <c r="M10" s="34">
        <v>1569</v>
      </c>
      <c r="N10" s="34">
        <v>1091</v>
      </c>
      <c r="O10" s="34">
        <v>1893</v>
      </c>
      <c r="P10" s="34">
        <v>1427</v>
      </c>
      <c r="Q10" s="38">
        <f t="shared" si="3"/>
        <v>6.5177964180457945E-2</v>
      </c>
      <c r="R10" s="38">
        <f t="shared" si="4"/>
        <v>0.40410337791883927</v>
      </c>
      <c r="S10" s="38">
        <f>VLOOKUP(A10,'[1]LFS data 2019'!$AE$4:$AF$227,2,FALSE)</f>
        <v>0.91242959134980339</v>
      </c>
      <c r="T10" s="39">
        <f t="shared" si="5"/>
        <v>0.6</v>
      </c>
      <c r="U10" s="40">
        <f t="shared" si="6"/>
        <v>0.2962205571823604</v>
      </c>
      <c r="V10" s="39" t="str">
        <f t="shared" si="7"/>
        <v>High Worker Vulnerability</v>
      </c>
      <c r="W10" s="35">
        <v>3.9901377334099077E-2</v>
      </c>
      <c r="X10" s="35">
        <v>5.804686370821141E-2</v>
      </c>
      <c r="Y10" s="16" t="s">
        <v>43</v>
      </c>
      <c r="Z10" s="13">
        <v>14</v>
      </c>
      <c r="AA10" s="13">
        <v>13</v>
      </c>
      <c r="AB10" s="13">
        <v>13</v>
      </c>
      <c r="AC10" s="13">
        <v>1</v>
      </c>
      <c r="AD10" s="13">
        <v>3</v>
      </c>
      <c r="AE10" s="13">
        <v>0</v>
      </c>
      <c r="AF10" s="13">
        <f t="shared" si="8"/>
        <v>44</v>
      </c>
      <c r="AG10" s="13" t="str" cm="1">
        <f t="array" ref="AG10">_xlfn.IFS(AH10&gt;0.6,"High",AND(AH10&gt;0.3,AH10&lt;=0.6),"Medium",AND(AH10&gt;0,AH10&lt;=0.3),"Low",AH10=0,"None")</f>
        <v>High</v>
      </c>
      <c r="AH10" s="14">
        <f t="shared" si="9"/>
        <v>0.75454545454545452</v>
      </c>
      <c r="AI10" s="13" t="s">
        <v>48</v>
      </c>
      <c r="AJ10" s="44">
        <v>0.74626865671641784</v>
      </c>
      <c r="AR10"/>
      <c r="AS10"/>
      <c r="AT10"/>
      <c r="AU10"/>
      <c r="AV10"/>
      <c r="AW10"/>
    </row>
    <row r="11" spans="1:49">
      <c r="A11" s="43">
        <v>107</v>
      </c>
      <c r="B11" s="2" t="s">
        <v>52</v>
      </c>
      <c r="C11" s="41">
        <v>1523</v>
      </c>
      <c r="D11" s="34">
        <v>272188</v>
      </c>
      <c r="E11" s="41">
        <v>271192</v>
      </c>
      <c r="F11" s="4">
        <v>143297</v>
      </c>
      <c r="G11" s="4">
        <v>128891</v>
      </c>
      <c r="H11" s="36">
        <f t="shared" si="0"/>
        <v>0.47353667318177145</v>
      </c>
      <c r="I11" s="34">
        <v>116357</v>
      </c>
      <c r="J11" s="34">
        <v>65769</v>
      </c>
      <c r="K11" s="37">
        <f t="shared" si="1"/>
        <v>89065</v>
      </c>
      <c r="L11" s="37">
        <f t="shared" si="2"/>
        <v>154834</v>
      </c>
      <c r="M11" s="34">
        <v>10568</v>
      </c>
      <c r="N11" s="34">
        <v>12215</v>
      </c>
      <c r="O11" s="34">
        <v>14211</v>
      </c>
      <c r="P11" s="34">
        <v>52071</v>
      </c>
      <c r="Q11" s="38">
        <f t="shared" si="3"/>
        <v>0.24251821587657452</v>
      </c>
      <c r="R11" s="38">
        <f t="shared" si="4"/>
        <v>0.57093867075724947</v>
      </c>
      <c r="S11" s="38">
        <f>VLOOKUP(A11,'[1]LFS data 2019'!$AE$4:$AF$227,2,FALSE)</f>
        <v>0.62762974045854203</v>
      </c>
      <c r="T11" s="39">
        <f t="shared" si="5"/>
        <v>1</v>
      </c>
      <c r="U11" s="40">
        <f t="shared" si="6"/>
        <v>0.55736836146585433</v>
      </c>
      <c r="V11" s="39" t="str">
        <f t="shared" si="7"/>
        <v>High Worker Vulnerability</v>
      </c>
      <c r="W11" s="35">
        <v>0.1263881018216815</v>
      </c>
      <c r="X11" s="35">
        <v>0.26163956626569462</v>
      </c>
      <c r="Y11" s="16" t="s">
        <v>46</v>
      </c>
      <c r="Z11" s="13">
        <v>65</v>
      </c>
      <c r="AA11" s="13">
        <v>15</v>
      </c>
      <c r="AB11" s="13">
        <v>44</v>
      </c>
      <c r="AC11" s="13">
        <v>13</v>
      </c>
      <c r="AD11" s="13">
        <v>27</v>
      </c>
      <c r="AE11" s="13">
        <v>1</v>
      </c>
      <c r="AF11" s="13">
        <f t="shared" si="8"/>
        <v>165</v>
      </c>
      <c r="AG11" s="13" t="str" cm="1">
        <f t="array" ref="AG11">_xlfn.IFS(AH11&gt;0.6,"High",AND(AH11&gt;0.3,AH11&lt;=0.6),"Medium",AND(AH11&gt;0,AH11&lt;=0.3),"Low",AH11=0,"None")</f>
        <v>High</v>
      </c>
      <c r="AH11" s="14">
        <f t="shared" si="9"/>
        <v>0.69090909090909092</v>
      </c>
      <c r="AI11" s="13" t="s">
        <v>48</v>
      </c>
      <c r="AJ11" s="44">
        <v>0.68484848484848493</v>
      </c>
      <c r="AR11"/>
      <c r="AS11"/>
      <c r="AT11"/>
      <c r="AU11"/>
      <c r="AV11"/>
      <c r="AW11"/>
    </row>
    <row r="12" spans="1:49">
      <c r="A12" s="43">
        <v>108</v>
      </c>
      <c r="B12" s="2" t="s">
        <v>53</v>
      </c>
      <c r="C12" s="4">
        <v>20</v>
      </c>
      <c r="D12" s="34">
        <v>2121</v>
      </c>
      <c r="E12" s="41">
        <v>2106</v>
      </c>
      <c r="F12" s="4">
        <v>1807</v>
      </c>
      <c r="G12" s="4">
        <v>314</v>
      </c>
      <c r="H12" s="36">
        <f t="shared" si="0"/>
        <v>0.14804337576614804</v>
      </c>
      <c r="I12" s="34">
        <v>649</v>
      </c>
      <c r="J12" s="34">
        <v>247</v>
      </c>
      <c r="K12" s="37">
        <f t="shared" si="1"/>
        <v>1210</v>
      </c>
      <c r="L12" s="37">
        <f t="shared" si="2"/>
        <v>1457</v>
      </c>
      <c r="M12" s="34">
        <v>487</v>
      </c>
      <c r="N12" s="34">
        <v>302</v>
      </c>
      <c r="O12" s="34">
        <v>318</v>
      </c>
      <c r="P12" s="34">
        <v>103</v>
      </c>
      <c r="Q12" s="38">
        <f t="shared" si="3"/>
        <v>0.11728395061728394</v>
      </c>
      <c r="R12" s="38">
        <f t="shared" si="4"/>
        <v>0.69183285849952514</v>
      </c>
      <c r="S12" s="38">
        <f>VLOOKUP(A12,'[1]LFS data 2019'!$AE$4:$AF$227,2,FALSE)</f>
        <v>0.82048449999999995</v>
      </c>
      <c r="T12" s="39">
        <f t="shared" si="5"/>
        <v>0.4</v>
      </c>
      <c r="U12" s="40">
        <f t="shared" si="6"/>
        <v>0.22138143123542312</v>
      </c>
      <c r="V12" s="39" t="str">
        <f t="shared" si="7"/>
        <v>High Worker Vulnerability</v>
      </c>
      <c r="W12" s="35">
        <v>4.3207741724051812E-2</v>
      </c>
      <c r="X12" s="35">
        <v>0.13417311574266774</v>
      </c>
      <c r="Y12" s="16" t="s">
        <v>46</v>
      </c>
      <c r="Z12" s="13">
        <v>0</v>
      </c>
      <c r="AA12" s="13">
        <v>1</v>
      </c>
      <c r="AB12" s="13">
        <v>0</v>
      </c>
      <c r="AC12" s="13">
        <v>0</v>
      </c>
      <c r="AD12" s="13">
        <v>4</v>
      </c>
      <c r="AE12" s="13">
        <v>1</v>
      </c>
      <c r="AF12" s="13">
        <f t="shared" si="8"/>
        <v>6</v>
      </c>
      <c r="AG12" s="13" t="str" cm="1">
        <f t="array" ref="AG12">_xlfn.IFS(AH12&gt;0.6,"High",AND(AH12&gt;0.3,AH12&lt;=0.6),"Medium",AND(AH12&gt;0,AH12&lt;=0.3),"Low",AH12=0,"None")</f>
        <v>Low</v>
      </c>
      <c r="AH12" s="14">
        <f t="shared" si="9"/>
        <v>0.26666666666666666</v>
      </c>
      <c r="AI12" s="13" t="s">
        <v>40</v>
      </c>
      <c r="AJ12" s="44">
        <v>0.26666666666666666</v>
      </c>
      <c r="AR12"/>
      <c r="AS12"/>
      <c r="AT12"/>
      <c r="AU12"/>
      <c r="AV12"/>
      <c r="AW12"/>
    </row>
    <row r="13" spans="1:49">
      <c r="A13" s="43">
        <v>110</v>
      </c>
      <c r="B13" s="2" t="s">
        <v>54</v>
      </c>
      <c r="C13" s="4">
        <v>107</v>
      </c>
      <c r="D13" s="34">
        <v>11529</v>
      </c>
      <c r="E13" s="41">
        <v>11471</v>
      </c>
      <c r="F13" s="4">
        <v>9135</v>
      </c>
      <c r="G13" s="4">
        <v>2394</v>
      </c>
      <c r="H13" s="36">
        <f t="shared" si="0"/>
        <v>0.20765027322404372</v>
      </c>
      <c r="I13" s="34">
        <v>3397</v>
      </c>
      <c r="J13" s="34">
        <v>1955</v>
      </c>
      <c r="K13" s="37">
        <f t="shared" si="1"/>
        <v>6119</v>
      </c>
      <c r="L13" s="37">
        <f t="shared" si="2"/>
        <v>8074</v>
      </c>
      <c r="M13" s="34">
        <v>2299</v>
      </c>
      <c r="N13" s="34">
        <v>1045</v>
      </c>
      <c r="O13" s="34">
        <v>704</v>
      </c>
      <c r="P13" s="34">
        <v>2071</v>
      </c>
      <c r="Q13" s="38">
        <f t="shared" si="3"/>
        <v>0.17042977944381485</v>
      </c>
      <c r="R13" s="38">
        <f t="shared" si="4"/>
        <v>0.70386191264928955</v>
      </c>
      <c r="S13" s="38">
        <f>VLOOKUP(A13,'[1]LFS data 2019'!$AE$4:$AF$227,2,FALSE)</f>
        <v>0.39879651935576627</v>
      </c>
      <c r="T13" s="39">
        <f t="shared" si="5"/>
        <v>0.6</v>
      </c>
      <c r="U13" s="40">
        <f t="shared" si="6"/>
        <v>0.26206174104581992</v>
      </c>
      <c r="V13" s="39" t="str">
        <f t="shared" si="7"/>
        <v>High Worker Vulnerability</v>
      </c>
      <c r="W13" s="35">
        <v>0.13773252221448065</v>
      </c>
      <c r="X13" s="35">
        <v>1.2658642005568703E-2</v>
      </c>
      <c r="Y13" s="16" t="s">
        <v>46</v>
      </c>
      <c r="Z13" s="13">
        <v>12</v>
      </c>
      <c r="AA13" s="13">
        <v>3</v>
      </c>
      <c r="AB13" s="13">
        <v>4</v>
      </c>
      <c r="AC13" s="13">
        <v>0</v>
      </c>
      <c r="AD13" s="13">
        <v>0</v>
      </c>
      <c r="AE13" s="13">
        <v>0</v>
      </c>
      <c r="AF13" s="13">
        <f t="shared" si="8"/>
        <v>19</v>
      </c>
      <c r="AG13" s="13" t="str" cm="1">
        <f t="array" ref="AG13">_xlfn.IFS(AH13&gt;0.6,"High",AND(AH13&gt;0.3,AH13&lt;=0.6),"Medium",AND(AH13&gt;0,AH13&lt;=0.3),"Low",AH13=0,"None")</f>
        <v>High</v>
      </c>
      <c r="AH13" s="14">
        <f t="shared" si="9"/>
        <v>0.88421052631578934</v>
      </c>
      <c r="AI13" s="13" t="s">
        <v>48</v>
      </c>
      <c r="AJ13" s="44">
        <v>0.88421052631578934</v>
      </c>
      <c r="AR13"/>
      <c r="AS13"/>
      <c r="AT13"/>
      <c r="AU13"/>
      <c r="AV13"/>
      <c r="AW13"/>
    </row>
    <row r="14" spans="1:49">
      <c r="A14" s="43">
        <v>131</v>
      </c>
      <c r="B14" s="2" t="s">
        <v>55</v>
      </c>
      <c r="C14" s="4">
        <v>240</v>
      </c>
      <c r="D14" s="34">
        <v>25538</v>
      </c>
      <c r="E14" s="41">
        <v>25293</v>
      </c>
      <c r="F14" s="4">
        <v>13137</v>
      </c>
      <c r="G14" s="4">
        <v>12401</v>
      </c>
      <c r="H14" s="36">
        <f t="shared" si="0"/>
        <v>0.48559010102592215</v>
      </c>
      <c r="I14" s="34">
        <v>14727</v>
      </c>
      <c r="J14" s="34">
        <v>6692</v>
      </c>
      <c r="K14" s="37">
        <f t="shared" si="1"/>
        <v>3874</v>
      </c>
      <c r="L14" s="37">
        <f t="shared" si="2"/>
        <v>10566</v>
      </c>
      <c r="M14" s="34">
        <v>992</v>
      </c>
      <c r="N14" s="34">
        <v>1414</v>
      </c>
      <c r="O14" s="34">
        <v>897</v>
      </c>
      <c r="P14" s="34">
        <v>571</v>
      </c>
      <c r="Q14" s="38">
        <f t="shared" si="3"/>
        <v>0.26457913256632271</v>
      </c>
      <c r="R14" s="38">
        <f t="shared" si="4"/>
        <v>0.41774403985292374</v>
      </c>
      <c r="S14" s="38">
        <f>VLOOKUP(A14,'[1]LFS data 2019'!$AE$4:$AF$227,2,FALSE)</f>
        <v>0.57725144836762854</v>
      </c>
      <c r="T14" s="39">
        <f t="shared" si="5"/>
        <v>0.8</v>
      </c>
      <c r="U14" s="40">
        <f t="shared" si="6"/>
        <v>0.39482282379905986</v>
      </c>
      <c r="V14" s="39" t="str">
        <f t="shared" si="7"/>
        <v>High Worker Vulnerability</v>
      </c>
      <c r="W14" s="35">
        <v>1.4938754790079722</v>
      </c>
      <c r="X14" s="35">
        <v>0.20678634268341017</v>
      </c>
      <c r="Y14" s="16" t="s">
        <v>46</v>
      </c>
      <c r="Z14" s="13">
        <v>0</v>
      </c>
      <c r="AA14" s="13">
        <v>1</v>
      </c>
      <c r="AB14" s="13">
        <v>2</v>
      </c>
      <c r="AC14" s="13">
        <v>21</v>
      </c>
      <c r="AD14" s="13">
        <v>184</v>
      </c>
      <c r="AE14" s="13">
        <v>128</v>
      </c>
      <c r="AF14" s="13">
        <f t="shared" si="8"/>
        <v>336</v>
      </c>
      <c r="AG14" s="13" t="str" cm="1">
        <f t="array" ref="AG14">_xlfn.IFS(AH14&gt;0.6,"High",AND(AH14&gt;0.3,AH14&lt;=0.6),"Medium",AND(AH14&gt;0,AH14&lt;=0.3),"Low",AH14=0,"None")</f>
        <v>Low</v>
      </c>
      <c r="AH14" s="14">
        <f t="shared" si="9"/>
        <v>0.14047619047619048</v>
      </c>
      <c r="AI14" s="13" t="s">
        <v>40</v>
      </c>
      <c r="AJ14" s="44">
        <v>0.1661111111111111</v>
      </c>
      <c r="AR14"/>
      <c r="AS14"/>
      <c r="AT14"/>
      <c r="AU14"/>
      <c r="AV14"/>
      <c r="AW14"/>
    </row>
    <row r="15" spans="1:49">
      <c r="A15" s="43">
        <v>139</v>
      </c>
      <c r="B15" s="2" t="s">
        <v>56</v>
      </c>
      <c r="C15" s="4">
        <v>82</v>
      </c>
      <c r="D15" s="34">
        <v>15178</v>
      </c>
      <c r="E15" s="41">
        <v>15131</v>
      </c>
      <c r="F15" s="4">
        <v>8036</v>
      </c>
      <c r="G15" s="4">
        <v>7142</v>
      </c>
      <c r="H15" s="36">
        <f t="shared" si="0"/>
        <v>0.47054947950981685</v>
      </c>
      <c r="I15" s="34">
        <v>9371</v>
      </c>
      <c r="J15" s="34">
        <v>2438</v>
      </c>
      <c r="K15" s="37">
        <f t="shared" si="1"/>
        <v>3323</v>
      </c>
      <c r="L15" s="37">
        <f t="shared" si="2"/>
        <v>5761</v>
      </c>
      <c r="M15" s="34">
        <v>1720</v>
      </c>
      <c r="N15" s="34">
        <v>840</v>
      </c>
      <c r="O15" s="34">
        <v>486</v>
      </c>
      <c r="P15" s="34">
        <v>277</v>
      </c>
      <c r="Q15" s="38">
        <f t="shared" si="3"/>
        <v>0.16112616482717598</v>
      </c>
      <c r="R15" s="38">
        <f t="shared" si="4"/>
        <v>0.38074152402352784</v>
      </c>
      <c r="S15" s="38">
        <f>VLOOKUP(A15,'[1]LFS data 2019'!$AE$4:$AF$227,2,FALSE)</f>
        <v>0.87984444684846963</v>
      </c>
      <c r="T15" s="39">
        <f t="shared" si="5"/>
        <v>0.6</v>
      </c>
      <c r="U15" s="40">
        <f t="shared" si="6"/>
        <v>0.34622709007636282</v>
      </c>
      <c r="V15" s="39" t="str">
        <f t="shared" si="7"/>
        <v>High Worker Vulnerability</v>
      </c>
      <c r="W15" s="35">
        <v>0.41414970863877754</v>
      </c>
      <c r="X15" s="35">
        <v>0.16006858736812779</v>
      </c>
      <c r="Y15" s="16" t="s">
        <v>46</v>
      </c>
      <c r="Z15" s="13">
        <v>33</v>
      </c>
      <c r="AA15" s="13">
        <v>21</v>
      </c>
      <c r="AB15" s="13">
        <v>34</v>
      </c>
      <c r="AC15" s="13">
        <v>65</v>
      </c>
      <c r="AD15" s="13">
        <v>82</v>
      </c>
      <c r="AE15" s="13">
        <v>11</v>
      </c>
      <c r="AF15" s="13">
        <f t="shared" si="8"/>
        <v>246</v>
      </c>
      <c r="AG15" s="13" t="str" cm="1">
        <f t="array" ref="AG15">_xlfn.IFS(AH15&gt;0.6,"High",AND(AH15&gt;0.3,AH15&lt;=0.6),"Medium",AND(AH15&gt;0,AH15&lt;=0.3),"Low",AH15=0,"None")</f>
        <v>Medium</v>
      </c>
      <c r="AH15" s="14">
        <f t="shared" si="9"/>
        <v>0.45772357723577239</v>
      </c>
      <c r="AI15" s="13" t="s">
        <v>44</v>
      </c>
      <c r="AJ15" s="44">
        <v>0.45772357723577239</v>
      </c>
      <c r="AR15"/>
      <c r="AS15"/>
      <c r="AT15"/>
      <c r="AU15"/>
      <c r="AV15"/>
      <c r="AW15"/>
    </row>
    <row r="16" spans="1:49">
      <c r="A16" s="43">
        <v>141</v>
      </c>
      <c r="B16" s="2" t="s">
        <v>57</v>
      </c>
      <c r="C16" s="41">
        <v>1181</v>
      </c>
      <c r="D16" s="34">
        <v>673402</v>
      </c>
      <c r="E16" s="41">
        <v>672804</v>
      </c>
      <c r="F16" s="4">
        <v>185886</v>
      </c>
      <c r="G16" s="4">
        <v>487516</v>
      </c>
      <c r="H16" s="36">
        <f t="shared" si="0"/>
        <v>0.72395983379912743</v>
      </c>
      <c r="I16" s="34">
        <v>445940</v>
      </c>
      <c r="J16" s="34">
        <v>91966</v>
      </c>
      <c r="K16" s="37">
        <f t="shared" si="1"/>
        <v>134899</v>
      </c>
      <c r="L16" s="37">
        <f t="shared" si="2"/>
        <v>226865</v>
      </c>
      <c r="M16" s="34">
        <v>24729</v>
      </c>
      <c r="N16" s="34">
        <v>39585</v>
      </c>
      <c r="O16" s="34">
        <v>20810</v>
      </c>
      <c r="P16" s="34">
        <v>49775</v>
      </c>
      <c r="Q16" s="38">
        <f t="shared" si="3"/>
        <v>0.13669062609615876</v>
      </c>
      <c r="R16" s="38">
        <f t="shared" si="4"/>
        <v>0.33719329849406365</v>
      </c>
      <c r="S16" s="38">
        <f>VLOOKUP(A16,'[1]LFS data 2019'!$AE$4:$AF$227,2,FALSE)</f>
        <v>0.52637929999999999</v>
      </c>
      <c r="T16" s="39">
        <f t="shared" si="5"/>
        <v>1</v>
      </c>
      <c r="U16" s="40">
        <f t="shared" si="6"/>
        <v>0.52917747743106369</v>
      </c>
      <c r="V16" s="39" t="str">
        <f t="shared" si="7"/>
        <v>High Worker Vulnerability</v>
      </c>
      <c r="W16" s="35">
        <v>0.13256225731918769</v>
      </c>
      <c r="X16" s="35">
        <v>0.62578612330734207</v>
      </c>
      <c r="Y16" s="16" t="s">
        <v>46</v>
      </c>
      <c r="Z16" s="13">
        <v>57</v>
      </c>
      <c r="AA16" s="13">
        <v>34</v>
      </c>
      <c r="AB16" s="13">
        <v>81</v>
      </c>
      <c r="AC16" s="13">
        <v>118</v>
      </c>
      <c r="AD16" s="13">
        <v>112</v>
      </c>
      <c r="AE16" s="13">
        <v>0</v>
      </c>
      <c r="AF16" s="13">
        <f t="shared" si="8"/>
        <v>402</v>
      </c>
      <c r="AG16" s="13" t="str" cm="1">
        <f t="array" ref="AG16">_xlfn.IFS(AH16&gt;0.6,"High",AND(AH16&gt;0.3,AH16&lt;=0.6),"Medium",AND(AH16&gt;0,AH16&lt;=0.3),"Low",AH16=0,"None")</f>
        <v>Medium</v>
      </c>
      <c r="AH16" s="14">
        <f t="shared" si="9"/>
        <v>0.50348258706467663</v>
      </c>
      <c r="AI16" s="13" t="s">
        <v>44</v>
      </c>
      <c r="AJ16" s="44">
        <v>0.50348258706467663</v>
      </c>
      <c r="AR16"/>
      <c r="AS16"/>
      <c r="AT16"/>
      <c r="AU16"/>
      <c r="AV16"/>
      <c r="AW16"/>
    </row>
    <row r="17" spans="1:49">
      <c r="A17" s="43">
        <v>143</v>
      </c>
      <c r="B17" s="2" t="s">
        <v>58</v>
      </c>
      <c r="C17" s="4">
        <v>31</v>
      </c>
      <c r="D17" s="6">
        <v>12034</v>
      </c>
      <c r="E17" s="41">
        <v>12027</v>
      </c>
      <c r="F17" s="4">
        <v>5373</v>
      </c>
      <c r="G17" s="4">
        <v>6661</v>
      </c>
      <c r="H17" s="36">
        <f t="shared" si="0"/>
        <v>0.55351504071796576</v>
      </c>
      <c r="I17" s="6">
        <v>8218</v>
      </c>
      <c r="J17" s="6">
        <v>1179</v>
      </c>
      <c r="K17" s="37">
        <f t="shared" si="1"/>
        <v>2629</v>
      </c>
      <c r="L17" s="37">
        <f t="shared" si="2"/>
        <v>3808</v>
      </c>
      <c r="M17" s="6">
        <v>788</v>
      </c>
      <c r="N17" s="6">
        <v>948</v>
      </c>
      <c r="O17" s="6">
        <v>828</v>
      </c>
      <c r="P17" s="6">
        <v>65</v>
      </c>
      <c r="Q17" s="38">
        <f t="shared" si="3"/>
        <v>9.8029433774008481E-2</v>
      </c>
      <c r="R17" s="38">
        <f t="shared" si="4"/>
        <v>0.31662093622682297</v>
      </c>
      <c r="S17" s="38">
        <f>VLOOKUP(A17,'[1]LFS data 2019'!$AE$4:$AF$227,2,FALSE)</f>
        <v>0.64879039999999999</v>
      </c>
      <c r="T17" s="39">
        <f t="shared" si="5"/>
        <v>0.6</v>
      </c>
      <c r="U17" s="40">
        <f t="shared" si="6"/>
        <v>0.30378527538895772</v>
      </c>
      <c r="V17" s="39" t="str">
        <f t="shared" si="7"/>
        <v>High Worker Vulnerability</v>
      </c>
      <c r="W17" s="17" t="s">
        <v>39</v>
      </c>
      <c r="X17" s="17" t="s">
        <v>39</v>
      </c>
      <c r="Y17" s="17" t="s">
        <v>39</v>
      </c>
      <c r="Z17" s="13">
        <v>3</v>
      </c>
      <c r="AA17" s="13">
        <v>1</v>
      </c>
      <c r="AB17" s="13">
        <v>2</v>
      </c>
      <c r="AC17" s="13">
        <v>5</v>
      </c>
      <c r="AD17" s="13">
        <v>4</v>
      </c>
      <c r="AE17" s="13">
        <v>0</v>
      </c>
      <c r="AF17" s="13">
        <f t="shared" si="8"/>
        <v>15</v>
      </c>
      <c r="AG17" s="13" t="str" cm="1">
        <f t="array" ref="AG17">_xlfn.IFS(AH17&gt;0.6,"High",AND(AH17&gt;0.3,AH17&lt;=0.6),"Medium",AND(AH17&gt;0,AH17&lt;=0.3),"Low",AH17=0,"None")</f>
        <v>Medium</v>
      </c>
      <c r="AH17" s="14">
        <f t="shared" si="9"/>
        <v>0.52</v>
      </c>
      <c r="AI17" s="13" t="s">
        <v>44</v>
      </c>
      <c r="AJ17" s="44">
        <v>0.54117647058823537</v>
      </c>
      <c r="AR17"/>
      <c r="AS17"/>
      <c r="AT17"/>
      <c r="AU17"/>
      <c r="AV17"/>
      <c r="AW17"/>
    </row>
    <row r="18" spans="1:49" ht="14.45" customHeight="1">
      <c r="A18" s="43">
        <v>151</v>
      </c>
      <c r="B18" s="2" t="s">
        <v>59</v>
      </c>
      <c r="C18" s="4">
        <v>18</v>
      </c>
      <c r="D18" s="34">
        <v>1231</v>
      </c>
      <c r="E18" s="41">
        <v>1191</v>
      </c>
      <c r="F18" s="4">
        <v>513</v>
      </c>
      <c r="G18" s="4">
        <v>718</v>
      </c>
      <c r="H18" s="36">
        <f t="shared" si="0"/>
        <v>0.5832656376929326</v>
      </c>
      <c r="I18" s="34">
        <v>823</v>
      </c>
      <c r="J18" s="34">
        <v>236</v>
      </c>
      <c r="K18" s="37">
        <f t="shared" si="1"/>
        <v>131</v>
      </c>
      <c r="L18" s="37">
        <f t="shared" si="2"/>
        <v>367</v>
      </c>
      <c r="M18" s="34">
        <v>37</v>
      </c>
      <c r="N18" s="34">
        <v>15</v>
      </c>
      <c r="O18" s="34">
        <v>44</v>
      </c>
      <c r="P18" s="34">
        <v>35</v>
      </c>
      <c r="Q18" s="38">
        <f t="shared" si="3"/>
        <v>0.19815281276238456</v>
      </c>
      <c r="R18" s="38">
        <f t="shared" si="4"/>
        <v>0.30814441645675905</v>
      </c>
      <c r="S18" s="38">
        <f>VLOOKUP(A18,'[1]LFS data 2019'!$AE$4:$AF$227,2,FALSE)</f>
        <v>0.86529680622495897</v>
      </c>
      <c r="T18" s="39">
        <f t="shared" si="5"/>
        <v>0.4</v>
      </c>
      <c r="U18" s="40">
        <f t="shared" si="6"/>
        <v>0.23422758138328673</v>
      </c>
      <c r="V18" s="39" t="str">
        <f t="shared" si="7"/>
        <v>High Worker Vulnerability</v>
      </c>
      <c r="W18" s="35">
        <v>0.56721850870016766</v>
      </c>
      <c r="X18" s="35">
        <v>5.4045574306422706E-2</v>
      </c>
      <c r="Y18" s="16" t="s">
        <v>43</v>
      </c>
      <c r="Z18" s="13">
        <v>13</v>
      </c>
      <c r="AA18" s="13">
        <v>6</v>
      </c>
      <c r="AB18" s="13">
        <v>5</v>
      </c>
      <c r="AC18" s="13">
        <v>29</v>
      </c>
      <c r="AD18" s="13">
        <v>0</v>
      </c>
      <c r="AE18" s="13">
        <v>5</v>
      </c>
      <c r="AF18" s="13">
        <f t="shared" si="8"/>
        <v>58</v>
      </c>
      <c r="AG18" s="13" t="str" cm="1">
        <f t="array" ref="AG18">_xlfn.IFS(AH18&gt;0.6,"High",AND(AH18&gt;0.3,AH18&lt;=0.6),"Medium",AND(AH18&gt;0,AH18&lt;=0.3),"Low",AH18=0,"None")</f>
        <v>Medium</v>
      </c>
      <c r="AH18" s="14">
        <f t="shared" si="9"/>
        <v>0.55862068965517242</v>
      </c>
      <c r="AI18" s="13" t="s">
        <v>44</v>
      </c>
      <c r="AJ18" s="44">
        <v>0.55862068965517242</v>
      </c>
      <c r="AR18"/>
      <c r="AS18"/>
      <c r="AT18"/>
      <c r="AU18"/>
      <c r="AV18"/>
      <c r="AW18"/>
    </row>
    <row r="19" spans="1:49">
      <c r="A19" s="43">
        <v>152</v>
      </c>
      <c r="B19" s="2" t="s">
        <v>60</v>
      </c>
      <c r="C19" s="4">
        <v>43</v>
      </c>
      <c r="D19" s="34">
        <v>6536</v>
      </c>
      <c r="E19" s="41">
        <v>6503</v>
      </c>
      <c r="F19" s="4">
        <v>4170</v>
      </c>
      <c r="G19" s="4">
        <v>2366</v>
      </c>
      <c r="H19" s="36">
        <f t="shared" si="0"/>
        <v>0.36199510403916768</v>
      </c>
      <c r="I19" s="34">
        <v>4003</v>
      </c>
      <c r="J19" s="34">
        <v>778</v>
      </c>
      <c r="K19" s="37">
        <f t="shared" si="1"/>
        <v>1722</v>
      </c>
      <c r="L19" s="37">
        <f t="shared" si="2"/>
        <v>2500</v>
      </c>
      <c r="M19" s="34">
        <v>453</v>
      </c>
      <c r="N19" s="34">
        <v>490</v>
      </c>
      <c r="O19" s="34">
        <v>466</v>
      </c>
      <c r="P19" s="34">
        <v>313</v>
      </c>
      <c r="Q19" s="38">
        <f t="shared" si="3"/>
        <v>0.11963709057358142</v>
      </c>
      <c r="R19" s="38">
        <f t="shared" si="4"/>
        <v>0.38443795171459327</v>
      </c>
      <c r="S19" s="38">
        <f>VLOOKUP(A19,'[1]LFS data 2019'!$AE$4:$AF$227,2,FALSE)</f>
        <v>0.5042046</v>
      </c>
      <c r="T19" s="39">
        <f t="shared" si="5"/>
        <v>0.4</v>
      </c>
      <c r="U19" s="40">
        <f t="shared" si="6"/>
        <v>0.16675168743383478</v>
      </c>
      <c r="V19" s="39" t="str">
        <f t="shared" si="7"/>
        <v>High Worker Vulnerability</v>
      </c>
      <c r="W19" s="35">
        <v>8.1206618087103985E-2</v>
      </c>
      <c r="X19" s="35">
        <v>8.7457614069919282E-2</v>
      </c>
      <c r="Y19" s="16" t="s">
        <v>43</v>
      </c>
      <c r="Z19" s="13">
        <v>12</v>
      </c>
      <c r="AA19" s="13">
        <v>9</v>
      </c>
      <c r="AB19" s="13">
        <v>3</v>
      </c>
      <c r="AC19" s="13">
        <v>2</v>
      </c>
      <c r="AD19" s="13">
        <v>0</v>
      </c>
      <c r="AE19" s="13">
        <v>2</v>
      </c>
      <c r="AF19" s="13">
        <f t="shared" si="8"/>
        <v>28</v>
      </c>
      <c r="AG19" s="13" t="str" cm="1">
        <f t="array" ref="AG19">_xlfn.IFS(AH19&gt;0.6,"High",AND(AH19&gt;0.3,AH19&lt;=0.6),"Medium",AND(AH19&gt;0,AH19&lt;=0.3),"Low",AH19=0,"None")</f>
        <v>High</v>
      </c>
      <c r="AH19" s="14">
        <f t="shared" si="9"/>
        <v>0.77857142857142858</v>
      </c>
      <c r="AI19" s="13" t="s">
        <v>48</v>
      </c>
      <c r="AJ19" s="44">
        <v>0.77857142857142858</v>
      </c>
      <c r="AR19"/>
      <c r="AS19"/>
      <c r="AT19"/>
      <c r="AU19"/>
      <c r="AV19"/>
      <c r="AW19"/>
    </row>
    <row r="20" spans="1:49">
      <c r="A20" s="43">
        <v>161</v>
      </c>
      <c r="B20" s="2" t="s">
        <v>61</v>
      </c>
      <c r="C20" s="42">
        <v>53</v>
      </c>
      <c r="D20" s="6">
        <v>1685</v>
      </c>
      <c r="E20" s="41">
        <v>1554</v>
      </c>
      <c r="F20" s="4">
        <v>1454</v>
      </c>
      <c r="G20" s="4">
        <v>231</v>
      </c>
      <c r="H20" s="36">
        <f t="shared" si="0"/>
        <v>0.13709198813056381</v>
      </c>
      <c r="I20" s="6">
        <v>799</v>
      </c>
      <c r="J20" s="6">
        <v>370</v>
      </c>
      <c r="K20" s="37">
        <f t="shared" si="1"/>
        <v>385</v>
      </c>
      <c r="L20" s="37">
        <f t="shared" si="2"/>
        <v>755</v>
      </c>
      <c r="M20" s="6">
        <v>47</v>
      </c>
      <c r="N20" s="6">
        <v>40</v>
      </c>
      <c r="O20" s="6">
        <v>214</v>
      </c>
      <c r="P20" s="6">
        <v>84</v>
      </c>
      <c r="Q20" s="38">
        <f t="shared" si="3"/>
        <v>0.23809523809523808</v>
      </c>
      <c r="R20" s="38">
        <f t="shared" si="4"/>
        <v>0.48584298584298585</v>
      </c>
      <c r="S20" s="38">
        <f>VLOOKUP(A20,'[1]LFS data 2019'!$AE$4:$AF$227,2,FALSE)</f>
        <v>0.85922120000000002</v>
      </c>
      <c r="T20" s="39">
        <f t="shared" si="5"/>
        <v>0.4</v>
      </c>
      <c r="U20" s="40">
        <f t="shared" si="6"/>
        <v>0.19762082319647334</v>
      </c>
      <c r="V20" s="39" t="str">
        <f t="shared" si="7"/>
        <v>High Worker Vulnerability</v>
      </c>
      <c r="W20" s="17" t="s">
        <v>39</v>
      </c>
      <c r="X20" s="17" t="s">
        <v>39</v>
      </c>
      <c r="Y20" s="17" t="s">
        <v>39</v>
      </c>
      <c r="Z20" s="13">
        <v>0</v>
      </c>
      <c r="AA20" s="13">
        <v>0</v>
      </c>
      <c r="AB20" s="13">
        <v>1</v>
      </c>
      <c r="AC20" s="13">
        <v>2</v>
      </c>
      <c r="AD20" s="13">
        <v>11</v>
      </c>
      <c r="AE20" s="13">
        <v>22</v>
      </c>
      <c r="AF20" s="13">
        <f t="shared" si="8"/>
        <v>36</v>
      </c>
      <c r="AG20" s="13" t="str" cm="1">
        <f t="array" ref="AG20">_xlfn.IFS(AH20&gt;0.6,"High",AND(AH20&gt;0.3,AH20&lt;=0.6),"Medium",AND(AH20&gt;0,AH20&lt;=0.3),"Low",AH20=0,"None")</f>
        <v>Low</v>
      </c>
      <c r="AH20" s="14">
        <f t="shared" si="9"/>
        <v>0.1</v>
      </c>
      <c r="AI20" s="13" t="s">
        <v>40</v>
      </c>
      <c r="AJ20" s="44">
        <v>0.1</v>
      </c>
      <c r="AR20"/>
      <c r="AS20"/>
      <c r="AT20"/>
      <c r="AU20"/>
      <c r="AV20"/>
      <c r="AW20"/>
    </row>
    <row r="21" spans="1:49">
      <c r="A21" s="43">
        <v>162</v>
      </c>
      <c r="B21" s="2" t="s">
        <v>62</v>
      </c>
      <c r="C21" s="42">
        <v>73</v>
      </c>
      <c r="D21" s="6">
        <v>6852</v>
      </c>
      <c r="E21" s="41">
        <v>6779</v>
      </c>
      <c r="F21" s="4">
        <v>4084</v>
      </c>
      <c r="G21" s="4">
        <v>2768</v>
      </c>
      <c r="H21" s="36">
        <f t="shared" si="0"/>
        <v>0.40396964389959134</v>
      </c>
      <c r="I21" s="6">
        <v>4715</v>
      </c>
      <c r="J21" s="6">
        <v>1141</v>
      </c>
      <c r="K21" s="37">
        <f t="shared" si="1"/>
        <v>924</v>
      </c>
      <c r="L21" s="37">
        <f t="shared" si="2"/>
        <v>2065</v>
      </c>
      <c r="M21" s="6">
        <v>196</v>
      </c>
      <c r="N21" s="6">
        <v>155</v>
      </c>
      <c r="O21" s="6">
        <v>146</v>
      </c>
      <c r="P21" s="6">
        <v>427</v>
      </c>
      <c r="Q21" s="38">
        <f t="shared" si="3"/>
        <v>0.16831391060628412</v>
      </c>
      <c r="R21" s="38">
        <f t="shared" si="4"/>
        <v>0.30461720017701727</v>
      </c>
      <c r="S21" s="38">
        <f>VLOOKUP(A21,'[1]LFS data 2019'!$AE$4:$AF$227,2,FALSE)</f>
        <v>0.95124876811240844</v>
      </c>
      <c r="T21" s="39">
        <f t="shared" si="5"/>
        <v>0.4</v>
      </c>
      <c r="U21" s="40">
        <f t="shared" si="6"/>
        <v>0.22131141495853562</v>
      </c>
      <c r="V21" s="39" t="str">
        <f t="shared" si="7"/>
        <v>High Worker Vulnerability</v>
      </c>
      <c r="W21" s="17" t="s">
        <v>39</v>
      </c>
      <c r="X21" s="17" t="s">
        <v>39</v>
      </c>
      <c r="Y21" s="17" t="s">
        <v>39</v>
      </c>
      <c r="Z21" s="13">
        <v>16</v>
      </c>
      <c r="AA21" s="13">
        <v>11</v>
      </c>
      <c r="AB21" s="13">
        <v>20</v>
      </c>
      <c r="AC21" s="13">
        <v>13</v>
      </c>
      <c r="AD21" s="13">
        <v>17</v>
      </c>
      <c r="AE21" s="13">
        <v>7</v>
      </c>
      <c r="AF21" s="13">
        <f t="shared" si="8"/>
        <v>84</v>
      </c>
      <c r="AG21" s="13" t="str" cm="1">
        <f t="array" ref="AG21">_xlfn.IFS(AH21&gt;0.6,"High",AND(AH21&gt;0.3,AH21&lt;=0.6),"Medium",AND(AH21&gt;0,AH21&lt;=0.3),"Low",AH21=0,"None")</f>
        <v>Medium</v>
      </c>
      <c r="AH21" s="14">
        <f t="shared" si="9"/>
        <v>0.54047619047619044</v>
      </c>
      <c r="AI21" s="13" t="s">
        <v>44</v>
      </c>
      <c r="AJ21" s="44">
        <v>0.55111111111111111</v>
      </c>
      <c r="AR21"/>
      <c r="AS21"/>
      <c r="AT21"/>
      <c r="AU21"/>
      <c r="AV21"/>
      <c r="AW21"/>
    </row>
    <row r="22" spans="1:49">
      <c r="A22" s="43">
        <v>170</v>
      </c>
      <c r="B22" s="2" t="s">
        <v>63</v>
      </c>
      <c r="C22" s="42">
        <v>54</v>
      </c>
      <c r="D22" s="34">
        <v>5215</v>
      </c>
      <c r="E22" s="41">
        <v>5156</v>
      </c>
      <c r="F22" s="4">
        <v>3907</v>
      </c>
      <c r="G22" s="4">
        <v>1308</v>
      </c>
      <c r="H22" s="36">
        <f t="shared" si="0"/>
        <v>0.25081495685522531</v>
      </c>
      <c r="I22" s="34">
        <v>2057</v>
      </c>
      <c r="J22" s="34">
        <v>953</v>
      </c>
      <c r="K22" s="37">
        <f t="shared" si="1"/>
        <v>2145</v>
      </c>
      <c r="L22" s="37">
        <f t="shared" si="2"/>
        <v>3098</v>
      </c>
      <c r="M22" s="34">
        <v>360</v>
      </c>
      <c r="N22" s="34">
        <v>130</v>
      </c>
      <c r="O22" s="34">
        <v>333</v>
      </c>
      <c r="P22" s="34">
        <v>1322</v>
      </c>
      <c r="Q22" s="38">
        <f t="shared" si="3"/>
        <v>0.184833204034135</v>
      </c>
      <c r="R22" s="38">
        <f t="shared" si="4"/>
        <v>0.60085337470907685</v>
      </c>
      <c r="S22" s="38">
        <f>VLOOKUP(A22,'[1]LFS data 2019'!$AE$4:$AF$227,2,FALSE)</f>
        <v>0.69445020934681545</v>
      </c>
      <c r="T22" s="39">
        <f t="shared" si="5"/>
        <v>0.4</v>
      </c>
      <c r="U22" s="40">
        <f t="shared" si="6"/>
        <v>0.20614913878814903</v>
      </c>
      <c r="V22" s="39" t="str">
        <f t="shared" si="7"/>
        <v>High Worker Vulnerability</v>
      </c>
      <c r="W22" s="35">
        <v>1.5879570646259362</v>
      </c>
      <c r="X22" s="35">
        <v>8.3053753178019579E-2</v>
      </c>
      <c r="Y22" s="16" t="s">
        <v>43</v>
      </c>
      <c r="Z22" s="13">
        <v>20</v>
      </c>
      <c r="AA22" s="13">
        <v>22</v>
      </c>
      <c r="AB22" s="13">
        <v>39</v>
      </c>
      <c r="AC22" s="13">
        <v>42</v>
      </c>
      <c r="AD22" s="13">
        <v>26</v>
      </c>
      <c r="AE22" s="13">
        <v>23</v>
      </c>
      <c r="AF22" s="13">
        <f t="shared" si="8"/>
        <v>172</v>
      </c>
      <c r="AG22" s="13" t="str" cm="1">
        <f t="array" ref="AG22">_xlfn.IFS(AH22&gt;0.6,"High",AND(AH22&gt;0.3,AH22&lt;=0.6),"Medium",AND(AH22&gt;0,AH22&lt;=0.3),"Low",AH22=0,"None")</f>
        <v>Medium</v>
      </c>
      <c r="AH22" s="14">
        <f t="shared" si="9"/>
        <v>0.48255813953488369</v>
      </c>
      <c r="AI22" s="13" t="s">
        <v>44</v>
      </c>
      <c r="AJ22" s="44">
        <v>0.48068181818181815</v>
      </c>
      <c r="AR22"/>
      <c r="AS22"/>
      <c r="AT22"/>
      <c r="AU22"/>
      <c r="AV22"/>
      <c r="AW22"/>
    </row>
    <row r="23" spans="1:49">
      <c r="A23" s="43">
        <v>181</v>
      </c>
      <c r="B23" s="2" t="s">
        <v>64</v>
      </c>
      <c r="C23" s="42">
        <v>128</v>
      </c>
      <c r="D23" s="34">
        <v>19204</v>
      </c>
      <c r="E23" s="41">
        <v>19168</v>
      </c>
      <c r="F23" s="4">
        <v>14234</v>
      </c>
      <c r="G23" s="4">
        <v>4970</v>
      </c>
      <c r="H23" s="36">
        <f t="shared" si="0"/>
        <v>0.2588002499479275</v>
      </c>
      <c r="I23" s="34">
        <v>9602</v>
      </c>
      <c r="J23" s="34">
        <v>1879</v>
      </c>
      <c r="K23" s="37">
        <f t="shared" si="1"/>
        <v>7686</v>
      </c>
      <c r="L23" s="37">
        <f t="shared" si="2"/>
        <v>9565</v>
      </c>
      <c r="M23" s="34">
        <v>1998</v>
      </c>
      <c r="N23" s="34">
        <v>1905</v>
      </c>
      <c r="O23" s="34">
        <v>2107</v>
      </c>
      <c r="P23" s="34">
        <v>1676</v>
      </c>
      <c r="Q23" s="38">
        <f t="shared" si="3"/>
        <v>9.8027963272120197E-2</v>
      </c>
      <c r="R23" s="38">
        <f t="shared" si="4"/>
        <v>0.49900876460767946</v>
      </c>
      <c r="S23" s="38">
        <f>VLOOKUP(A23,'[1]LFS data 2019'!$AE$4:$AF$227,2,FALSE)</f>
        <v>0.54821806112053195</v>
      </c>
      <c r="T23" s="39">
        <f t="shared" si="5"/>
        <v>0.6</v>
      </c>
      <c r="U23" s="40">
        <f t="shared" si="6"/>
        <v>0.26120541513522777</v>
      </c>
      <c r="V23" s="39" t="str">
        <f t="shared" si="7"/>
        <v>High Worker Vulnerability</v>
      </c>
      <c r="W23" s="35">
        <v>7.7239101627747483E-2</v>
      </c>
      <c r="X23" s="35">
        <v>0.17819280932335058</v>
      </c>
      <c r="Y23" s="16" t="s">
        <v>46</v>
      </c>
      <c r="Z23" s="13">
        <v>1</v>
      </c>
      <c r="AA23" s="13">
        <v>4</v>
      </c>
      <c r="AB23" s="13">
        <v>0</v>
      </c>
      <c r="AC23" s="13">
        <v>0</v>
      </c>
      <c r="AD23" s="13">
        <v>2</v>
      </c>
      <c r="AE23" s="13">
        <v>0</v>
      </c>
      <c r="AF23" s="13">
        <f t="shared" si="8"/>
        <v>7</v>
      </c>
      <c r="AG23" s="13" t="str" cm="1">
        <f t="array" ref="AG23">_xlfn.IFS(AH23&gt;0.6,"High",AND(AH23&gt;0.3,AH23&lt;=0.6),"Medium",AND(AH23&gt;0,AH23&lt;=0.3),"Low",AH23=0,"None")</f>
        <v>High</v>
      </c>
      <c r="AH23" s="14">
        <f t="shared" si="9"/>
        <v>0.65714285714285714</v>
      </c>
      <c r="AI23" s="13" t="s">
        <v>48</v>
      </c>
      <c r="AJ23" s="44">
        <v>0.65714285714285714</v>
      </c>
      <c r="AR23"/>
      <c r="AS23"/>
      <c r="AT23"/>
      <c r="AU23"/>
      <c r="AV23"/>
      <c r="AW23"/>
    </row>
    <row r="24" spans="1:49">
      <c r="A24" s="43">
        <v>192</v>
      </c>
      <c r="B24" s="2" t="s">
        <v>65</v>
      </c>
      <c r="C24" s="42">
        <v>7</v>
      </c>
      <c r="D24" s="6">
        <v>3105</v>
      </c>
      <c r="E24" s="41">
        <v>3081</v>
      </c>
      <c r="F24" s="4">
        <v>2680</v>
      </c>
      <c r="G24" s="4">
        <v>425</v>
      </c>
      <c r="H24" s="36">
        <f t="shared" si="0"/>
        <v>0.13687600644122383</v>
      </c>
      <c r="I24" s="6">
        <v>945</v>
      </c>
      <c r="J24" s="6">
        <v>271</v>
      </c>
      <c r="K24" s="37">
        <f t="shared" si="1"/>
        <v>1865</v>
      </c>
      <c r="L24" s="37">
        <f t="shared" si="2"/>
        <v>2136</v>
      </c>
      <c r="M24" s="6">
        <v>472</v>
      </c>
      <c r="N24" s="6">
        <v>392</v>
      </c>
      <c r="O24" s="6">
        <v>322</v>
      </c>
      <c r="P24" s="6">
        <v>679</v>
      </c>
      <c r="Q24" s="38">
        <f t="shared" si="3"/>
        <v>8.7958455047062636E-2</v>
      </c>
      <c r="R24" s="38">
        <f t="shared" si="4"/>
        <v>0.69328140214216161</v>
      </c>
      <c r="S24" s="38">
        <f>VLOOKUP(A24,'[1]LFS data 2019'!$AE$4:$AF$227,2,FALSE)</f>
        <v>0</v>
      </c>
      <c r="T24" s="39">
        <f t="shared" si="5"/>
        <v>0.4</v>
      </c>
      <c r="U24" s="40">
        <f t="shared" si="6"/>
        <v>0.11068765447778472</v>
      </c>
      <c r="V24" s="39" t="str">
        <f t="shared" si="7"/>
        <v>High Worker Vulnerability</v>
      </c>
      <c r="W24" s="15" t="s">
        <v>39</v>
      </c>
      <c r="X24" s="15" t="s">
        <v>39</v>
      </c>
      <c r="Y24" s="15" t="s">
        <v>39</v>
      </c>
      <c r="Z24" s="13">
        <v>2</v>
      </c>
      <c r="AA24" s="13">
        <v>3</v>
      </c>
      <c r="AB24" s="13">
        <v>7</v>
      </c>
      <c r="AC24" s="13">
        <v>3</v>
      </c>
      <c r="AD24" s="13">
        <v>10</v>
      </c>
      <c r="AE24" s="13">
        <v>10</v>
      </c>
      <c r="AF24" s="13">
        <f t="shared" si="8"/>
        <v>35</v>
      </c>
      <c r="AG24" s="13" t="str" cm="1">
        <f t="array" ref="AG24">_xlfn.IFS(AH24&gt;0.6,"High",AND(AH24&gt;0.3,AH24&lt;=0.6),"Medium",AND(AH24&gt;0,AH24&lt;=0.3),"Low",AH24=0,"None")</f>
        <v>Medium</v>
      </c>
      <c r="AH24" s="14">
        <f t="shared" si="9"/>
        <v>0.33714285714285719</v>
      </c>
      <c r="AI24" s="13" t="s">
        <v>44</v>
      </c>
      <c r="AJ24" s="44">
        <v>0.33714285714285719</v>
      </c>
      <c r="AR24"/>
      <c r="AS24"/>
      <c r="AT24"/>
      <c r="AU24"/>
      <c r="AV24"/>
      <c r="AW24"/>
    </row>
    <row r="25" spans="1:49">
      <c r="A25" s="43">
        <v>201</v>
      </c>
      <c r="B25" s="2" t="s">
        <v>66</v>
      </c>
      <c r="C25" s="42">
        <v>125</v>
      </c>
      <c r="D25" s="34">
        <v>19533</v>
      </c>
      <c r="E25" s="41">
        <v>19318</v>
      </c>
      <c r="F25" s="4">
        <v>12584</v>
      </c>
      <c r="G25" s="4">
        <v>6949</v>
      </c>
      <c r="H25" s="36">
        <f t="shared" si="0"/>
        <v>0.35575692417959348</v>
      </c>
      <c r="I25" s="34">
        <v>12627</v>
      </c>
      <c r="J25" s="34">
        <v>2603</v>
      </c>
      <c r="K25" s="37">
        <f t="shared" si="1"/>
        <v>4089</v>
      </c>
      <c r="L25" s="37">
        <f t="shared" si="2"/>
        <v>6692</v>
      </c>
      <c r="M25" s="34">
        <v>1198</v>
      </c>
      <c r="N25" s="34">
        <v>1272</v>
      </c>
      <c r="O25" s="34">
        <v>1264</v>
      </c>
      <c r="P25" s="34">
        <v>355</v>
      </c>
      <c r="Q25" s="38">
        <f t="shared" si="3"/>
        <v>0.13474479759809505</v>
      </c>
      <c r="R25" s="38">
        <f t="shared" si="4"/>
        <v>0.34641267211926702</v>
      </c>
      <c r="S25" s="38">
        <f>VLOOKUP(A25,'[1]LFS data 2019'!$AE$4:$AF$227,2,FALSE)</f>
        <v>0.51958046252352408</v>
      </c>
      <c r="T25" s="39">
        <f t="shared" si="5"/>
        <v>0.6</v>
      </c>
      <c r="U25" s="40">
        <f t="shared" si="6"/>
        <v>0.2443500117644769</v>
      </c>
      <c r="V25" s="39" t="str">
        <f t="shared" si="7"/>
        <v>High Worker Vulnerability</v>
      </c>
      <c r="W25" s="35">
        <v>1.1358661028892141</v>
      </c>
      <c r="X25" s="35">
        <v>5.4262439302519068E-2</v>
      </c>
      <c r="Y25" s="16" t="s">
        <v>43</v>
      </c>
      <c r="Z25" s="13">
        <v>5</v>
      </c>
      <c r="AA25" s="13">
        <v>0</v>
      </c>
      <c r="AB25" s="13">
        <v>7</v>
      </c>
      <c r="AC25" s="13">
        <v>7</v>
      </c>
      <c r="AD25" s="13">
        <v>550</v>
      </c>
      <c r="AE25" s="13">
        <v>223</v>
      </c>
      <c r="AF25" s="13">
        <f t="shared" si="8"/>
        <v>792</v>
      </c>
      <c r="AG25" s="13" t="str" cm="1">
        <f t="array" ref="AG25">_xlfn.IFS(AH25&gt;0.6,"High",AND(AH25&gt;0.3,AH25&lt;=0.6),"Medium",AND(AH25&gt;0,AH25&lt;=0.3),"Low",AH25=0,"None")</f>
        <v>Low</v>
      </c>
      <c r="AH25" s="14">
        <f t="shared" si="9"/>
        <v>0.15404040404040403</v>
      </c>
      <c r="AI25" s="13" t="s">
        <v>40</v>
      </c>
      <c r="AJ25" s="44">
        <v>0.15471698113207549</v>
      </c>
      <c r="AR25"/>
      <c r="AS25"/>
      <c r="AT25"/>
      <c r="AU25"/>
      <c r="AV25"/>
      <c r="AW25"/>
    </row>
    <row r="26" spans="1:49">
      <c r="A26" s="43">
        <v>202</v>
      </c>
      <c r="B26" s="2" t="s">
        <v>67</v>
      </c>
      <c r="C26" s="42">
        <v>139</v>
      </c>
      <c r="D26" s="34">
        <v>13682</v>
      </c>
      <c r="E26" s="41">
        <v>13507</v>
      </c>
      <c r="F26" s="4">
        <v>9072</v>
      </c>
      <c r="G26" s="4">
        <v>4610</v>
      </c>
      <c r="H26" s="36">
        <f t="shared" si="0"/>
        <v>0.33693904399941527</v>
      </c>
      <c r="I26" s="34">
        <v>7993</v>
      </c>
      <c r="J26" s="34">
        <v>2023</v>
      </c>
      <c r="K26" s="37">
        <f t="shared" si="1"/>
        <v>3492</v>
      </c>
      <c r="L26" s="37">
        <f t="shared" si="2"/>
        <v>5515</v>
      </c>
      <c r="M26" s="34">
        <v>972</v>
      </c>
      <c r="N26" s="34">
        <v>822</v>
      </c>
      <c r="O26" s="34">
        <v>776</v>
      </c>
      <c r="P26" s="34">
        <v>922</v>
      </c>
      <c r="Q26" s="38">
        <f t="shared" si="3"/>
        <v>0.14977419116013918</v>
      </c>
      <c r="R26" s="38">
        <f t="shared" si="4"/>
        <v>0.40830680387946988</v>
      </c>
      <c r="S26" s="38">
        <f>VLOOKUP(A26,'[1]LFS data 2019'!$AE$4:$AF$227,2,FALSE)</f>
        <v>0.71829071995639504</v>
      </c>
      <c r="T26" s="39">
        <f t="shared" si="5"/>
        <v>0.6</v>
      </c>
      <c r="U26" s="40">
        <f t="shared" si="6"/>
        <v>0.29270731356705604</v>
      </c>
      <c r="V26" s="39" t="str">
        <f t="shared" si="7"/>
        <v>High Worker Vulnerability</v>
      </c>
      <c r="W26" s="35">
        <v>0.47264100597713626</v>
      </c>
      <c r="X26" s="35">
        <v>8.1036202002464766E-2</v>
      </c>
      <c r="Y26" s="16" t="s">
        <v>46</v>
      </c>
      <c r="Z26" s="13">
        <v>37</v>
      </c>
      <c r="AA26" s="13">
        <v>22</v>
      </c>
      <c r="AB26" s="13">
        <v>39</v>
      </c>
      <c r="AC26" s="13">
        <v>28</v>
      </c>
      <c r="AD26" s="13">
        <v>86</v>
      </c>
      <c r="AE26" s="13">
        <v>49</v>
      </c>
      <c r="AF26" s="13">
        <f t="shared" si="8"/>
        <v>261</v>
      </c>
      <c r="AG26" s="13" t="str" cm="1">
        <f t="array" ref="AG26">_xlfn.IFS(AH26&gt;0.6,"High",AND(AH26&gt;0.3,AH26&lt;=0.6),"Medium",AND(AH26&gt;0,AH26&lt;=0.3),"Low",AH26=0,"None")</f>
        <v>Medium</v>
      </c>
      <c r="AH26" s="14">
        <f t="shared" si="9"/>
        <v>0.40766283524904218</v>
      </c>
      <c r="AI26" s="13" t="s">
        <v>44</v>
      </c>
      <c r="AJ26" s="44">
        <v>0.40603773584905661</v>
      </c>
      <c r="AR26"/>
      <c r="AS26"/>
      <c r="AT26"/>
      <c r="AU26"/>
      <c r="AV26"/>
      <c r="AW26"/>
    </row>
    <row r="27" spans="1:49">
      <c r="A27" s="43">
        <v>210</v>
      </c>
      <c r="B27" s="2" t="s">
        <v>68</v>
      </c>
      <c r="C27" s="42">
        <v>18</v>
      </c>
      <c r="D27" s="34">
        <v>2825</v>
      </c>
      <c r="E27" s="41">
        <v>2792</v>
      </c>
      <c r="F27" s="4">
        <v>1730</v>
      </c>
      <c r="G27" s="4">
        <v>1095</v>
      </c>
      <c r="H27" s="36">
        <f t="shared" si="0"/>
        <v>0.38761061946902653</v>
      </c>
      <c r="I27" s="34">
        <v>993</v>
      </c>
      <c r="J27" s="34">
        <v>583</v>
      </c>
      <c r="K27" s="37">
        <f t="shared" si="1"/>
        <v>1217</v>
      </c>
      <c r="L27" s="37">
        <f t="shared" si="2"/>
        <v>1800</v>
      </c>
      <c r="M27" s="34">
        <v>550</v>
      </c>
      <c r="N27" s="34">
        <v>93</v>
      </c>
      <c r="O27" s="34">
        <v>459</v>
      </c>
      <c r="P27" s="34">
        <v>115</v>
      </c>
      <c r="Q27" s="38">
        <f t="shared" si="3"/>
        <v>0.208810888252149</v>
      </c>
      <c r="R27" s="38">
        <f t="shared" si="4"/>
        <v>0.64469914040114618</v>
      </c>
      <c r="S27" s="38">
        <f>VLOOKUP(A27,'[1]LFS data 2019'!$AE$4:$AF$227,2,FALSE)</f>
        <v>0.34485569999999999</v>
      </c>
      <c r="T27" s="39">
        <f t="shared" si="5"/>
        <v>0.4</v>
      </c>
      <c r="U27" s="40">
        <f t="shared" si="6"/>
        <v>0.18362206131602304</v>
      </c>
      <c r="V27" s="39" t="str">
        <f t="shared" si="7"/>
        <v>High Worker Vulnerability</v>
      </c>
      <c r="W27" s="35">
        <v>2.5779973740818756</v>
      </c>
      <c r="X27" s="35">
        <v>2.2527963207971822E-2</v>
      </c>
      <c r="Y27" s="16" t="s">
        <v>43</v>
      </c>
      <c r="Z27" s="13">
        <v>2</v>
      </c>
      <c r="AA27" s="13">
        <v>6</v>
      </c>
      <c r="AB27" s="13">
        <v>2</v>
      </c>
      <c r="AC27" s="13">
        <v>2</v>
      </c>
      <c r="AD27" s="13">
        <v>64</v>
      </c>
      <c r="AE27" s="13">
        <v>56</v>
      </c>
      <c r="AF27" s="13">
        <f t="shared" si="8"/>
        <v>132</v>
      </c>
      <c r="AG27" s="13" t="str" cm="1">
        <f t="array" ref="AG27">_xlfn.IFS(AH27&gt;0.6,"High",AND(AH27&gt;0.3,AH27&lt;=0.6),"Medium",AND(AH27&gt;0,AH27&lt;=0.3),"Low",AH27=0,"None")</f>
        <v>Low</v>
      </c>
      <c r="AH27" s="14">
        <f t="shared" si="9"/>
        <v>0.16363636363636364</v>
      </c>
      <c r="AI27" s="13" t="s">
        <v>40</v>
      </c>
      <c r="AJ27" s="44">
        <v>0.16390977443609023</v>
      </c>
      <c r="AR27"/>
      <c r="AS27"/>
      <c r="AT27"/>
      <c r="AU27"/>
      <c r="AV27"/>
      <c r="AW27"/>
    </row>
    <row r="28" spans="1:49">
      <c r="A28" s="43">
        <v>221</v>
      </c>
      <c r="B28" s="2" t="s">
        <v>69</v>
      </c>
      <c r="C28" s="42">
        <v>125</v>
      </c>
      <c r="D28" s="34">
        <v>34822</v>
      </c>
      <c r="E28" s="41">
        <v>34718</v>
      </c>
      <c r="F28" s="4">
        <v>23526</v>
      </c>
      <c r="G28" s="4">
        <v>11295</v>
      </c>
      <c r="H28" s="36">
        <f t="shared" si="0"/>
        <v>0.32436390787433234</v>
      </c>
      <c r="I28" s="34">
        <v>21731</v>
      </c>
      <c r="J28" s="34">
        <v>6427</v>
      </c>
      <c r="K28" s="37">
        <f t="shared" si="1"/>
        <v>6560</v>
      </c>
      <c r="L28" s="37">
        <f t="shared" si="2"/>
        <v>12987</v>
      </c>
      <c r="M28" s="34">
        <v>2046</v>
      </c>
      <c r="N28" s="34">
        <v>2233</v>
      </c>
      <c r="O28" s="34">
        <v>1737</v>
      </c>
      <c r="P28" s="34">
        <v>544</v>
      </c>
      <c r="Q28" s="38">
        <f t="shared" si="3"/>
        <v>0.18512011060544961</v>
      </c>
      <c r="R28" s="38">
        <f t="shared" si="4"/>
        <v>0.37407108704418457</v>
      </c>
      <c r="S28" s="38">
        <f>VLOOKUP(A28,'[1]LFS data 2019'!$AE$4:$AF$227,2,FALSE)</f>
        <v>0.43254263451399078</v>
      </c>
      <c r="T28" s="39">
        <f t="shared" si="5"/>
        <v>0.8</v>
      </c>
      <c r="U28" s="40">
        <f t="shared" si="6"/>
        <v>0.3015940345153354</v>
      </c>
      <c r="V28" s="39" t="str">
        <f t="shared" si="7"/>
        <v>High Worker Vulnerability</v>
      </c>
      <c r="W28" s="35">
        <v>0.14055913744272502</v>
      </c>
      <c r="X28" s="35">
        <v>0.47688127319516654</v>
      </c>
      <c r="Y28" s="16" t="s">
        <v>46</v>
      </c>
      <c r="Z28" s="13">
        <v>18</v>
      </c>
      <c r="AA28" s="13">
        <v>38</v>
      </c>
      <c r="AB28" s="13">
        <v>13</v>
      </c>
      <c r="AC28" s="13">
        <v>3</v>
      </c>
      <c r="AD28" s="13">
        <v>11</v>
      </c>
      <c r="AE28" s="13">
        <v>2</v>
      </c>
      <c r="AF28" s="13">
        <f t="shared" si="8"/>
        <v>85</v>
      </c>
      <c r="AG28" s="13" t="str" cm="1">
        <f t="array" ref="AG28">_xlfn.IFS(AH28&gt;0.6,"High",AND(AH28&gt;0.3,AH28&lt;=0.6),"Medium",AND(AH28&gt;0,AH28&lt;=0.3),"Low",AH28=0,"None")</f>
        <v>High</v>
      </c>
      <c r="AH28" s="14">
        <f t="shared" si="9"/>
        <v>0.7011764705882354</v>
      </c>
      <c r="AI28" s="13" t="s">
        <v>48</v>
      </c>
      <c r="AJ28" s="44">
        <v>0.70109890109890116</v>
      </c>
      <c r="AR28"/>
      <c r="AS28"/>
      <c r="AT28"/>
      <c r="AU28"/>
      <c r="AV28"/>
      <c r="AW28"/>
    </row>
    <row r="29" spans="1:49">
      <c r="A29" s="43">
        <v>222</v>
      </c>
      <c r="B29" s="2" t="s">
        <v>70</v>
      </c>
      <c r="C29" s="42">
        <v>37</v>
      </c>
      <c r="D29" s="34">
        <v>6223</v>
      </c>
      <c r="E29" s="41">
        <v>6188</v>
      </c>
      <c r="F29" s="4">
        <v>4591</v>
      </c>
      <c r="G29" s="4">
        <v>1632</v>
      </c>
      <c r="H29" s="36">
        <f t="shared" si="0"/>
        <v>0.26225293266913063</v>
      </c>
      <c r="I29" s="34">
        <v>3148</v>
      </c>
      <c r="J29" s="34">
        <v>965</v>
      </c>
      <c r="K29" s="37">
        <f t="shared" si="1"/>
        <v>2074</v>
      </c>
      <c r="L29" s="37">
        <f t="shared" si="2"/>
        <v>3039</v>
      </c>
      <c r="M29" s="34">
        <v>565</v>
      </c>
      <c r="N29" s="34">
        <v>535</v>
      </c>
      <c r="O29" s="34">
        <v>580</v>
      </c>
      <c r="P29" s="34">
        <v>394</v>
      </c>
      <c r="Q29" s="38">
        <f t="shared" si="3"/>
        <v>0.1559469941822883</v>
      </c>
      <c r="R29" s="38">
        <f t="shared" si="4"/>
        <v>0.49111182934712344</v>
      </c>
      <c r="S29" s="38">
        <f>VLOOKUP(A29,'[1]LFS data 2019'!$AE$4:$AF$227,2,FALSE)</f>
        <v>0.47223589999999999</v>
      </c>
      <c r="T29" s="39">
        <f t="shared" si="5"/>
        <v>0.4</v>
      </c>
      <c r="U29" s="40">
        <f t="shared" si="6"/>
        <v>0.16341342160216721</v>
      </c>
      <c r="V29" s="39" t="str">
        <f t="shared" si="7"/>
        <v>High Worker Vulnerability</v>
      </c>
      <c r="W29" s="35">
        <v>0.49350502781917233</v>
      </c>
      <c r="X29" s="35">
        <v>7.8226651551126541E-2</v>
      </c>
      <c r="Y29" s="16" t="s">
        <v>46</v>
      </c>
      <c r="Z29" s="13">
        <v>36</v>
      </c>
      <c r="AA29" s="13">
        <v>38</v>
      </c>
      <c r="AB29" s="13">
        <v>28</v>
      </c>
      <c r="AC29" s="13">
        <v>16</v>
      </c>
      <c r="AD29" s="13">
        <v>27</v>
      </c>
      <c r="AE29" s="13">
        <v>6</v>
      </c>
      <c r="AF29" s="13">
        <f t="shared" si="8"/>
        <v>151</v>
      </c>
      <c r="AG29" s="13" t="str" cm="1">
        <f t="array" ref="AG29">_xlfn.IFS(AH29&gt;0.6,"High",AND(AH29&gt;0.3,AH29&lt;=0.6),"Medium",AND(AH29&gt;0,AH29&lt;=0.3),"Low",AH29=0,"None")</f>
        <v>High</v>
      </c>
      <c r="AH29" s="14">
        <f t="shared" si="9"/>
        <v>0.62913907284768211</v>
      </c>
      <c r="AI29" s="13" t="s">
        <v>48</v>
      </c>
      <c r="AJ29" s="44">
        <v>0.63926380368098168</v>
      </c>
      <c r="AR29"/>
      <c r="AS29"/>
      <c r="AT29"/>
      <c r="AU29"/>
      <c r="AV29"/>
      <c r="AW29"/>
    </row>
    <row r="30" spans="1:49">
      <c r="A30" s="43">
        <v>231</v>
      </c>
      <c r="B30" s="2" t="s">
        <v>71</v>
      </c>
      <c r="C30" s="42">
        <v>4</v>
      </c>
      <c r="D30" s="34">
        <v>1792</v>
      </c>
      <c r="E30" s="41">
        <v>1792</v>
      </c>
      <c r="F30" s="4">
        <v>1674</v>
      </c>
      <c r="G30" s="4">
        <v>118</v>
      </c>
      <c r="H30" s="36">
        <f t="shared" si="0"/>
        <v>6.5848214285714288E-2</v>
      </c>
      <c r="I30" s="34">
        <v>998</v>
      </c>
      <c r="J30" s="34">
        <v>20</v>
      </c>
      <c r="K30" s="37">
        <f t="shared" si="1"/>
        <v>774</v>
      </c>
      <c r="L30" s="37">
        <f t="shared" si="2"/>
        <v>794</v>
      </c>
      <c r="M30" s="34">
        <v>414</v>
      </c>
      <c r="N30" s="34">
        <v>182</v>
      </c>
      <c r="O30" s="34">
        <v>92</v>
      </c>
      <c r="P30" s="34">
        <v>86</v>
      </c>
      <c r="Q30" s="38">
        <f t="shared" si="3"/>
        <v>1.1160714285714286E-2</v>
      </c>
      <c r="R30" s="38">
        <f t="shared" si="4"/>
        <v>0.44308035714285715</v>
      </c>
      <c r="S30" s="38">
        <f>VLOOKUP(A30,'[1]LFS data 2019'!$AE$4:$AF$227,2,FALSE)</f>
        <v>0.69263529999999995</v>
      </c>
      <c r="T30" s="39">
        <f t="shared" si="5"/>
        <v>0.4</v>
      </c>
      <c r="U30" s="40">
        <f t="shared" si="6"/>
        <v>0.16020851619047616</v>
      </c>
      <c r="V30" s="39" t="str">
        <f t="shared" si="7"/>
        <v>High Worker Vulnerability</v>
      </c>
      <c r="W30" s="35">
        <v>0.5056081384676695</v>
      </c>
      <c r="X30" s="35">
        <v>0.12967479557824471</v>
      </c>
      <c r="Y30" s="16" t="s">
        <v>46</v>
      </c>
      <c r="Z30" s="13">
        <v>1</v>
      </c>
      <c r="AA30" s="13">
        <v>21</v>
      </c>
      <c r="AB30" s="13">
        <v>21</v>
      </c>
      <c r="AC30" s="13">
        <v>9</v>
      </c>
      <c r="AD30" s="13">
        <v>11</v>
      </c>
      <c r="AE30" s="13">
        <v>10</v>
      </c>
      <c r="AF30" s="13">
        <f t="shared" si="8"/>
        <v>73</v>
      </c>
      <c r="AG30" s="13" t="str" cm="1">
        <f t="array" ref="AG30">_xlfn.IFS(AH30&gt;0.6,"High",AND(AH30&gt;0.3,AH30&lt;=0.6),"Medium",AND(AH30&gt;0,AH30&lt;=0.3),"Low",AH30=0,"None")</f>
        <v>Medium</v>
      </c>
      <c r="AH30" s="14">
        <f t="shared" si="9"/>
        <v>0.49589041095890407</v>
      </c>
      <c r="AI30" s="13" t="s">
        <v>44</v>
      </c>
      <c r="AJ30" s="44">
        <v>0.49589041095890407</v>
      </c>
      <c r="AR30"/>
      <c r="AS30"/>
      <c r="AT30"/>
      <c r="AU30"/>
      <c r="AV30"/>
      <c r="AW30"/>
    </row>
    <row r="31" spans="1:49">
      <c r="A31" s="43">
        <v>239</v>
      </c>
      <c r="B31" s="2" t="s">
        <v>72</v>
      </c>
      <c r="C31" s="42">
        <v>74</v>
      </c>
      <c r="D31" s="34">
        <v>15882</v>
      </c>
      <c r="E31" s="41">
        <v>15638</v>
      </c>
      <c r="F31" s="4">
        <v>12535</v>
      </c>
      <c r="G31" s="4">
        <v>3347</v>
      </c>
      <c r="H31" s="36">
        <f t="shared" si="0"/>
        <v>0.21074172018637452</v>
      </c>
      <c r="I31" s="34">
        <v>8386</v>
      </c>
      <c r="J31" s="34">
        <v>1281</v>
      </c>
      <c r="K31" s="37">
        <f t="shared" si="1"/>
        <v>5969</v>
      </c>
      <c r="L31" s="37">
        <f t="shared" si="2"/>
        <v>7250</v>
      </c>
      <c r="M31" s="34">
        <v>1876</v>
      </c>
      <c r="N31" s="34">
        <v>1197</v>
      </c>
      <c r="O31" s="34">
        <v>1882</v>
      </c>
      <c r="P31" s="34">
        <v>1014</v>
      </c>
      <c r="Q31" s="38">
        <f t="shared" si="3"/>
        <v>8.1915846016114596E-2</v>
      </c>
      <c r="R31" s="38">
        <f t="shared" si="4"/>
        <v>0.46361427292492646</v>
      </c>
      <c r="S31" s="38">
        <f>VLOOKUP(A31,'[1]LFS data 2019'!$AE$4:$AF$227,2,FALSE)</f>
        <v>0.85929056697422457</v>
      </c>
      <c r="T31" s="39">
        <f t="shared" si="5"/>
        <v>0.6</v>
      </c>
      <c r="U31" s="40">
        <f t="shared" si="6"/>
        <v>0.30672931201710513</v>
      </c>
      <c r="V31" s="39" t="str">
        <f t="shared" si="7"/>
        <v>High Worker Vulnerability</v>
      </c>
      <c r="W31" s="35">
        <v>0.10068272453605998</v>
      </c>
      <c r="X31" s="35">
        <v>2.3681724602593879E-2</v>
      </c>
      <c r="Y31" s="16" t="s">
        <v>46</v>
      </c>
      <c r="Z31" s="13">
        <v>43</v>
      </c>
      <c r="AA31" s="13">
        <v>27</v>
      </c>
      <c r="AB31" s="13">
        <v>35</v>
      </c>
      <c r="AC31" s="13">
        <v>11</v>
      </c>
      <c r="AD31" s="13">
        <v>10</v>
      </c>
      <c r="AE31" s="13">
        <v>4</v>
      </c>
      <c r="AF31" s="13">
        <f t="shared" si="8"/>
        <v>130</v>
      </c>
      <c r="AG31" s="13" t="str" cm="1">
        <f t="array" ref="AG31">_xlfn.IFS(AH31&gt;0.6,"High",AND(AH31&gt;0.3,AH31&lt;=0.6),"Medium",AND(AH31&gt;0,AH31&lt;=0.3),"Low",AH31=0,"None")</f>
        <v>High</v>
      </c>
      <c r="AH31" s="14">
        <f t="shared" si="9"/>
        <v>0.70769230769230762</v>
      </c>
      <c r="AI31" s="13" t="s">
        <v>48</v>
      </c>
      <c r="AJ31" s="44">
        <v>0.70757575757575752</v>
      </c>
      <c r="AR31"/>
      <c r="AS31"/>
      <c r="AT31"/>
      <c r="AU31"/>
      <c r="AV31"/>
      <c r="AW31"/>
    </row>
    <row r="32" spans="1:49">
      <c r="A32" s="43">
        <v>241</v>
      </c>
      <c r="B32" s="2" t="s">
        <v>73</v>
      </c>
      <c r="C32" s="42">
        <v>16</v>
      </c>
      <c r="D32" s="34">
        <v>1348</v>
      </c>
      <c r="E32" s="41">
        <v>1325</v>
      </c>
      <c r="F32" s="4">
        <v>1335</v>
      </c>
      <c r="G32" s="4">
        <v>13</v>
      </c>
      <c r="H32" s="36">
        <f t="shared" si="0"/>
        <v>9.6439169139465875E-3</v>
      </c>
      <c r="I32" s="34">
        <v>937</v>
      </c>
      <c r="J32" s="34">
        <v>66</v>
      </c>
      <c r="K32" s="37">
        <f t="shared" si="1"/>
        <v>323</v>
      </c>
      <c r="L32" s="37">
        <f t="shared" si="2"/>
        <v>389</v>
      </c>
      <c r="M32" s="34">
        <v>87</v>
      </c>
      <c r="N32" s="34">
        <v>111</v>
      </c>
      <c r="O32" s="34">
        <v>108</v>
      </c>
      <c r="P32" s="34">
        <v>17</v>
      </c>
      <c r="Q32" s="38">
        <f t="shared" si="3"/>
        <v>4.9811320754716983E-2</v>
      </c>
      <c r="R32" s="38">
        <f t="shared" si="4"/>
        <v>0.29358490566037737</v>
      </c>
      <c r="S32" s="38">
        <f>VLOOKUP(A32,'[1]LFS data 2019'!$AE$4:$AF$227,2,FALSE)</f>
        <v>0.19811580000000001</v>
      </c>
      <c r="T32" s="39">
        <f t="shared" si="5"/>
        <v>0.4</v>
      </c>
      <c r="U32" s="40">
        <f t="shared" si="6"/>
        <v>6.6845949676576533E-2</v>
      </c>
      <c r="V32" s="39" t="str">
        <f t="shared" si="7"/>
        <v>Low Woker Vulnerability</v>
      </c>
      <c r="W32" s="35">
        <v>1.0800407732572885</v>
      </c>
      <c r="X32" s="35">
        <v>5.2875632279427924E-2</v>
      </c>
      <c r="Y32" s="16" t="s">
        <v>43</v>
      </c>
      <c r="Z32" s="13">
        <v>4</v>
      </c>
      <c r="AA32" s="13">
        <v>14</v>
      </c>
      <c r="AB32" s="13">
        <v>47</v>
      </c>
      <c r="AC32" s="13">
        <v>27</v>
      </c>
      <c r="AD32" s="13">
        <v>85</v>
      </c>
      <c r="AE32" s="13">
        <v>46</v>
      </c>
      <c r="AF32" s="13">
        <f t="shared" si="8"/>
        <v>223</v>
      </c>
      <c r="AG32" s="13" t="str" cm="1">
        <f t="array" ref="AG32">_xlfn.IFS(AH32&gt;0.6,"High",AND(AH32&gt;0.3,AH32&lt;=0.6),"Medium",AND(AH32&gt;0,AH32&lt;=0.3),"Low",AH32=0,"None")</f>
        <v>Medium</v>
      </c>
      <c r="AH32" s="14">
        <f t="shared" si="9"/>
        <v>0.31928251121076234</v>
      </c>
      <c r="AI32" s="13" t="s">
        <v>44</v>
      </c>
      <c r="AJ32" s="44">
        <v>0.31928251121076234</v>
      </c>
      <c r="AR32"/>
      <c r="AS32"/>
      <c r="AT32"/>
      <c r="AU32"/>
      <c r="AV32"/>
      <c r="AW32"/>
    </row>
    <row r="33" spans="1:50">
      <c r="A33" s="43">
        <v>243</v>
      </c>
      <c r="B33" s="2" t="s">
        <v>74</v>
      </c>
      <c r="C33" s="42">
        <v>8</v>
      </c>
      <c r="D33" s="34">
        <v>1275</v>
      </c>
      <c r="E33" s="41">
        <v>1275</v>
      </c>
      <c r="F33" s="4">
        <v>1170</v>
      </c>
      <c r="G33" s="4">
        <v>105</v>
      </c>
      <c r="H33" s="36">
        <f t="shared" si="0"/>
        <v>8.2352941176470587E-2</v>
      </c>
      <c r="I33" s="34">
        <v>851</v>
      </c>
      <c r="J33" s="34">
        <v>19</v>
      </c>
      <c r="K33" s="37">
        <f t="shared" si="1"/>
        <v>405</v>
      </c>
      <c r="L33" s="37">
        <f t="shared" si="2"/>
        <v>424</v>
      </c>
      <c r="M33" s="34">
        <v>105</v>
      </c>
      <c r="N33" s="34">
        <v>64</v>
      </c>
      <c r="O33" s="34">
        <v>210</v>
      </c>
      <c r="P33" s="34">
        <v>26</v>
      </c>
      <c r="Q33" s="38">
        <f t="shared" si="3"/>
        <v>1.4901960784313726E-2</v>
      </c>
      <c r="R33" s="38">
        <f t="shared" si="4"/>
        <v>0.33254901960784311</v>
      </c>
      <c r="S33" s="38">
        <f>VLOOKUP(A33,'[1]LFS data 2019'!$AE$4:$AF$227,2,FALSE)</f>
        <v>0.81513887400853224</v>
      </c>
      <c r="T33" s="39">
        <f t="shared" si="5"/>
        <v>0.4</v>
      </c>
      <c r="U33" s="40">
        <f t="shared" si="6"/>
        <v>0.16400544463904615</v>
      </c>
      <c r="V33" s="39" t="str">
        <f t="shared" si="7"/>
        <v>High Worker Vulnerability</v>
      </c>
      <c r="W33" s="35">
        <v>1.8376100800681336</v>
      </c>
      <c r="X33" s="35">
        <v>6.6122759440232467E-3</v>
      </c>
      <c r="Y33" s="16" t="s">
        <v>43</v>
      </c>
      <c r="Z33" s="13">
        <v>0</v>
      </c>
      <c r="AA33" s="13">
        <v>0</v>
      </c>
      <c r="AB33" s="13">
        <v>31</v>
      </c>
      <c r="AC33" s="13">
        <v>2</v>
      </c>
      <c r="AD33" s="13">
        <v>0</v>
      </c>
      <c r="AE33" s="13">
        <v>0</v>
      </c>
      <c r="AF33" s="13">
        <f t="shared" si="8"/>
        <v>33</v>
      </c>
      <c r="AG33" s="13" t="str" cm="1">
        <f t="array" ref="AG33">_xlfn.IFS(AH33&gt;0.6,"High",AND(AH33&gt;0.3,AH33&lt;=0.6),"Medium",AND(AH33&gt;0,AH33&lt;=0.3),"Low",AH33=0,"None")</f>
        <v>Medium</v>
      </c>
      <c r="AH33" s="14">
        <f t="shared" si="9"/>
        <v>0.58787878787878789</v>
      </c>
      <c r="AI33" s="13" t="s">
        <v>44</v>
      </c>
      <c r="AJ33" s="44">
        <v>0.58787878787878789</v>
      </c>
      <c r="AR33"/>
      <c r="AS33"/>
      <c r="AT33"/>
      <c r="AU33"/>
      <c r="AV33"/>
      <c r="AW33"/>
    </row>
    <row r="34" spans="1:50">
      <c r="A34" s="43">
        <v>251</v>
      </c>
      <c r="B34" s="2" t="s">
        <v>75</v>
      </c>
      <c r="C34" s="42">
        <v>34</v>
      </c>
      <c r="D34" s="34">
        <v>2043</v>
      </c>
      <c r="E34" s="41">
        <v>2023</v>
      </c>
      <c r="F34" s="4">
        <v>1867</v>
      </c>
      <c r="G34" s="4">
        <v>176</v>
      </c>
      <c r="H34" s="36">
        <f t="shared" si="0"/>
        <v>8.6147821830641208E-2</v>
      </c>
      <c r="I34" s="34">
        <v>726</v>
      </c>
      <c r="J34" s="34">
        <v>633</v>
      </c>
      <c r="K34" s="37">
        <f t="shared" si="1"/>
        <v>665</v>
      </c>
      <c r="L34" s="37">
        <f t="shared" si="2"/>
        <v>1298</v>
      </c>
      <c r="M34" s="34">
        <v>154</v>
      </c>
      <c r="N34" s="34">
        <v>181</v>
      </c>
      <c r="O34" s="34">
        <v>237</v>
      </c>
      <c r="P34" s="34">
        <v>93</v>
      </c>
      <c r="Q34" s="38">
        <f t="shared" si="3"/>
        <v>0.31290163124073156</v>
      </c>
      <c r="R34" s="38">
        <f t="shared" si="4"/>
        <v>0.6416213544241226</v>
      </c>
      <c r="S34" s="38">
        <f>VLOOKUP(A34,'[1]LFS data 2019'!$AE$4:$AF$227,2,FALSE)</f>
        <v>0.85619869999999998</v>
      </c>
      <c r="T34" s="39">
        <f t="shared" si="5"/>
        <v>0.4</v>
      </c>
      <c r="U34" s="40">
        <f t="shared" si="6"/>
        <v>0.21119571683396854</v>
      </c>
      <c r="V34" s="39" t="str">
        <f t="shared" si="7"/>
        <v>High Worker Vulnerability</v>
      </c>
      <c r="W34" s="35">
        <v>0.22258857372574598</v>
      </c>
      <c r="X34" s="35">
        <v>2.3431919986907718E-2</v>
      </c>
      <c r="Y34" s="16" t="s">
        <v>46</v>
      </c>
      <c r="Z34" s="13">
        <v>4</v>
      </c>
      <c r="AA34" s="13">
        <v>6</v>
      </c>
      <c r="AB34" s="13">
        <v>1</v>
      </c>
      <c r="AC34" s="13">
        <v>1</v>
      </c>
      <c r="AD34" s="13">
        <v>15</v>
      </c>
      <c r="AE34" s="13">
        <v>3</v>
      </c>
      <c r="AF34" s="13">
        <f t="shared" si="8"/>
        <v>30</v>
      </c>
      <c r="AG34" s="13" t="str" cm="1">
        <f t="array" ref="AG34">_xlfn.IFS(AH34&gt;0.6,"High",AND(AH34&gt;0.3,AH34&lt;=0.6),"Medium",AND(AH34&gt;0,AH34&lt;=0.3),"Low",AH34=0,"None")</f>
        <v>Medium</v>
      </c>
      <c r="AH34" s="14">
        <f t="shared" si="9"/>
        <v>0.42666666666666664</v>
      </c>
      <c r="AI34" s="13" t="s">
        <v>44</v>
      </c>
      <c r="AJ34" s="44">
        <v>0.43225806451612903</v>
      </c>
      <c r="AR34"/>
      <c r="AS34"/>
      <c r="AT34"/>
      <c r="AU34"/>
      <c r="AV34"/>
      <c r="AW34"/>
    </row>
    <row r="35" spans="1:50">
      <c r="A35" s="43">
        <v>259</v>
      </c>
      <c r="B35" s="2" t="s">
        <v>76</v>
      </c>
      <c r="C35" s="42">
        <v>106</v>
      </c>
      <c r="D35" s="34">
        <v>12578</v>
      </c>
      <c r="E35" s="41">
        <v>12502</v>
      </c>
      <c r="F35" s="4">
        <v>10296</v>
      </c>
      <c r="G35" s="4">
        <v>2282</v>
      </c>
      <c r="H35" s="36">
        <f t="shared" ref="H35:H58" si="10">G35/D35</f>
        <v>0.18142788996660836</v>
      </c>
      <c r="I35" s="34">
        <v>6597</v>
      </c>
      <c r="J35" s="34">
        <v>2562</v>
      </c>
      <c r="K35" s="37">
        <f t="shared" ref="K35:K58" si="11">SUM(M35:P35)</f>
        <v>3342</v>
      </c>
      <c r="L35" s="37">
        <f t="shared" ref="L35:L58" si="12">SUM(J35:K35)</f>
        <v>5904</v>
      </c>
      <c r="M35" s="34">
        <v>781</v>
      </c>
      <c r="N35" s="34">
        <v>674</v>
      </c>
      <c r="O35" s="34">
        <v>1152</v>
      </c>
      <c r="P35" s="34">
        <v>735</v>
      </c>
      <c r="Q35" s="38">
        <f t="shared" si="3"/>
        <v>0.20492721164613661</v>
      </c>
      <c r="R35" s="38">
        <f t="shared" ref="R35:R58" si="13">L35/E35</f>
        <v>0.47224444088945766</v>
      </c>
      <c r="S35" s="38">
        <f>VLOOKUP(A35,'[1]LFS data 2019'!$AE$4:$AF$227,2,FALSE)</f>
        <v>0.82022280930030145</v>
      </c>
      <c r="T35" s="39">
        <f t="shared" ref="T35:T58" si="14">IF(E35&gt;50000,1,IF(AND(E35&gt;25000,E35&lt;=50000),0.8,IF(AND(E35&gt;10000,E35&lt;=25000),0.6,IF(AND(E35&gt;1000,E35&lt;=10000),0.4,IF(E35&lt;=1000,0.2,0)))))</f>
        <v>0.6</v>
      </c>
      <c r="U35" s="40">
        <f t="shared" ref="U35:U58" si="15">((S35+R35+H35)/3)*T35</f>
        <v>0.29477902803127348</v>
      </c>
      <c r="V35" s="39" t="str">
        <f t="shared" ref="V35:V58" si="16">IF(U35&gt;=0.1,"High Worker Vulnerability","Low Woker Vulnerability")</f>
        <v>High Worker Vulnerability</v>
      </c>
      <c r="W35" s="35">
        <v>1.1114395095154848</v>
      </c>
      <c r="X35" s="35">
        <v>7.0738386993362393E-2</v>
      </c>
      <c r="Y35" s="16" t="s">
        <v>43</v>
      </c>
      <c r="Z35" s="13">
        <v>19</v>
      </c>
      <c r="AA35" s="13">
        <v>55</v>
      </c>
      <c r="AB35" s="13">
        <v>54</v>
      </c>
      <c r="AC35" s="13">
        <v>3</v>
      </c>
      <c r="AD35" s="13">
        <v>93</v>
      </c>
      <c r="AE35" s="13">
        <v>12</v>
      </c>
      <c r="AF35" s="13">
        <f t="shared" ref="AF35:AF58" si="17">SUM(Z35:AE35)</f>
        <v>236</v>
      </c>
      <c r="AG35" s="13" t="str" cm="1">
        <f t="array" ref="AG35">_xlfn.IFS(AH35&gt;0.6,"High",AND(AH35&gt;0.3,AH35&lt;=0.6),"Medium",AND(AH35&gt;0,AH35&lt;=0.3),"Low",AH35=0,"None")</f>
        <v>Medium</v>
      </c>
      <c r="AH35" s="14">
        <f t="shared" ref="AH35:AH58" si="18">1*(Z35/AF35)+0.8*(AA35/AF35)+0.6*(AB35/AF35)+0.4*(AC35/AF35)+0.2*(AD35/AF35)</f>
        <v>0.48813559322033895</v>
      </c>
      <c r="AI35" s="13" t="s">
        <v>44</v>
      </c>
      <c r="AJ35" s="44">
        <v>0.48945147679324896</v>
      </c>
      <c r="AR35"/>
      <c r="AS35"/>
      <c r="AT35"/>
      <c r="AU35"/>
      <c r="AV35"/>
      <c r="AW35"/>
    </row>
    <row r="36" spans="1:50">
      <c r="A36" s="43">
        <v>261</v>
      </c>
      <c r="B36" s="2" t="s">
        <v>77</v>
      </c>
      <c r="C36" s="42">
        <v>7</v>
      </c>
      <c r="D36" s="6">
        <v>1540</v>
      </c>
      <c r="E36" s="41">
        <v>1538</v>
      </c>
      <c r="F36" s="4">
        <v>722</v>
      </c>
      <c r="G36" s="4">
        <v>818</v>
      </c>
      <c r="H36" s="36">
        <f t="shared" si="10"/>
        <v>0.53116883116883118</v>
      </c>
      <c r="I36" s="6">
        <v>946</v>
      </c>
      <c r="J36" s="6">
        <v>224</v>
      </c>
      <c r="K36" s="37">
        <f t="shared" si="11"/>
        <v>368</v>
      </c>
      <c r="L36" s="37">
        <f t="shared" si="12"/>
        <v>592</v>
      </c>
      <c r="M36" s="6">
        <v>101</v>
      </c>
      <c r="N36" s="6">
        <v>125</v>
      </c>
      <c r="O36" s="6">
        <v>63</v>
      </c>
      <c r="P36" s="6">
        <v>79</v>
      </c>
      <c r="Q36" s="38">
        <f t="shared" si="3"/>
        <v>0.14564369310793238</v>
      </c>
      <c r="R36" s="38">
        <f t="shared" si="13"/>
        <v>0.38491547464239273</v>
      </c>
      <c r="S36" s="38">
        <f>VLOOKUP(A36,'[1]LFS data 2019'!$AE$4:$AF$227,2,FALSE)</f>
        <v>0.34712229999999999</v>
      </c>
      <c r="T36" s="39">
        <f t="shared" si="14"/>
        <v>0.4</v>
      </c>
      <c r="U36" s="40">
        <f t="shared" si="15"/>
        <v>0.16842754744149654</v>
      </c>
      <c r="V36" s="39" t="str">
        <f t="shared" si="16"/>
        <v>High Worker Vulnerability</v>
      </c>
      <c r="W36" s="17" t="s">
        <v>39</v>
      </c>
      <c r="X36" s="17" t="s">
        <v>39</v>
      </c>
      <c r="Y36" s="17" t="s">
        <v>39</v>
      </c>
      <c r="Z36" s="13">
        <v>0</v>
      </c>
      <c r="AA36" s="13">
        <v>0</v>
      </c>
      <c r="AB36" s="13">
        <v>2</v>
      </c>
      <c r="AC36" s="13">
        <v>1</v>
      </c>
      <c r="AD36" s="13">
        <v>32</v>
      </c>
      <c r="AE36" s="13">
        <v>27</v>
      </c>
      <c r="AF36" s="13">
        <f t="shared" si="17"/>
        <v>62</v>
      </c>
      <c r="AG36" s="13" t="str" cm="1">
        <f t="array" ref="AG36">_xlfn.IFS(AH36&gt;0.6,"High",AND(AH36&gt;0.3,AH36&lt;=0.6),"Medium",AND(AH36&gt;0,AH36&lt;=0.3),"Low",AH36=0,"None")</f>
        <v>Low</v>
      </c>
      <c r="AH36" s="14">
        <f t="shared" si="18"/>
        <v>0.12903225806451613</v>
      </c>
      <c r="AI36" s="13" t="s">
        <v>40</v>
      </c>
      <c r="AJ36" s="44">
        <v>0.12903225806451613</v>
      </c>
      <c r="AR36"/>
      <c r="AS36"/>
      <c r="AT36"/>
      <c r="AU36"/>
      <c r="AV36"/>
      <c r="AW36"/>
    </row>
    <row r="37" spans="1:50">
      <c r="A37" s="43">
        <v>262</v>
      </c>
      <c r="B37" s="2" t="s">
        <v>78</v>
      </c>
      <c r="C37" s="42">
        <v>3</v>
      </c>
      <c r="D37" s="34">
        <v>147</v>
      </c>
      <c r="E37" s="4">
        <v>147</v>
      </c>
      <c r="F37" s="4">
        <v>51</v>
      </c>
      <c r="G37" s="4">
        <v>95</v>
      </c>
      <c r="H37" s="36">
        <f t="shared" si="10"/>
        <v>0.6462585034013606</v>
      </c>
      <c r="I37" s="34">
        <v>76</v>
      </c>
      <c r="J37" s="34">
        <v>51</v>
      </c>
      <c r="K37" s="37">
        <f t="shared" si="11"/>
        <v>20</v>
      </c>
      <c r="L37" s="37">
        <f t="shared" si="12"/>
        <v>71</v>
      </c>
      <c r="M37" s="34">
        <v>8</v>
      </c>
      <c r="N37" s="34">
        <v>2</v>
      </c>
      <c r="O37" s="34">
        <v>2</v>
      </c>
      <c r="P37" s="34">
        <v>8</v>
      </c>
      <c r="Q37" s="38">
        <f t="shared" si="3"/>
        <v>0.34693877551020408</v>
      </c>
      <c r="R37" s="38">
        <f t="shared" si="13"/>
        <v>0.48299319727891155</v>
      </c>
      <c r="S37" s="38">
        <f>VLOOKUP(A37,'[1]LFS data 2019'!$AE$4:$AF$227,2,FALSE)</f>
        <v>0</v>
      </c>
      <c r="T37" s="39">
        <f t="shared" si="14"/>
        <v>0.2</v>
      </c>
      <c r="U37" s="40">
        <f t="shared" si="15"/>
        <v>7.5283446712018143E-2</v>
      </c>
      <c r="V37" s="39" t="str">
        <f t="shared" si="16"/>
        <v>Low Woker Vulnerability</v>
      </c>
      <c r="W37" s="35">
        <v>9.2588113750372223</v>
      </c>
      <c r="X37" s="35">
        <v>0.16800100398064588</v>
      </c>
      <c r="Y37" s="16" t="s">
        <v>46</v>
      </c>
      <c r="Z37" s="13">
        <v>0</v>
      </c>
      <c r="AA37" s="13">
        <v>0</v>
      </c>
      <c r="AB37" s="13">
        <v>0</v>
      </c>
      <c r="AC37" s="13">
        <v>0</v>
      </c>
      <c r="AD37" s="13">
        <v>27</v>
      </c>
      <c r="AE37" s="13">
        <v>5</v>
      </c>
      <c r="AF37" s="13">
        <f t="shared" si="17"/>
        <v>32</v>
      </c>
      <c r="AG37" s="13" t="str" cm="1">
        <f t="array" ref="AG37">_xlfn.IFS(AH37&gt;0.6,"High",AND(AH37&gt;0.3,AH37&lt;=0.6),"Medium",AND(AH37&gt;0,AH37&lt;=0.3),"Low",AH37=0,"None")</f>
        <v>Low</v>
      </c>
      <c r="AH37" s="14">
        <f t="shared" si="18"/>
        <v>0.16875000000000001</v>
      </c>
      <c r="AI37" s="13" t="s">
        <v>40</v>
      </c>
      <c r="AJ37" s="44">
        <v>0.18823529411764706</v>
      </c>
      <c r="AR37"/>
      <c r="AS37"/>
      <c r="AT37"/>
      <c r="AU37"/>
      <c r="AV37"/>
      <c r="AW37"/>
    </row>
    <row r="38" spans="1:50">
      <c r="A38" s="43">
        <v>263</v>
      </c>
      <c r="B38" s="2" t="s">
        <v>79</v>
      </c>
      <c r="C38" s="42">
        <v>3</v>
      </c>
      <c r="D38" s="6">
        <v>482</v>
      </c>
      <c r="E38" s="4">
        <v>482</v>
      </c>
      <c r="F38" s="4">
        <v>129</v>
      </c>
      <c r="G38" s="4">
        <v>352</v>
      </c>
      <c r="H38" s="36">
        <f t="shared" si="10"/>
        <v>0.73029045643153523</v>
      </c>
      <c r="I38" s="6">
        <v>404</v>
      </c>
      <c r="J38" s="6" t="s">
        <v>80</v>
      </c>
      <c r="K38" s="37">
        <f t="shared" si="11"/>
        <v>78</v>
      </c>
      <c r="L38" s="37">
        <f t="shared" si="12"/>
        <v>78</v>
      </c>
      <c r="M38" s="6">
        <v>13</v>
      </c>
      <c r="N38" s="6">
        <v>37</v>
      </c>
      <c r="O38" s="6">
        <v>11</v>
      </c>
      <c r="P38" s="6">
        <v>17</v>
      </c>
      <c r="Q38" s="38">
        <v>0</v>
      </c>
      <c r="R38" s="38">
        <f t="shared" si="13"/>
        <v>0.16182572614107885</v>
      </c>
      <c r="S38" s="38">
        <f>VLOOKUP(A38,'[1]LFS data 2019'!$AE$4:$AF$227,2,FALSE)</f>
        <v>1</v>
      </c>
      <c r="T38" s="39">
        <f t="shared" si="14"/>
        <v>0.2</v>
      </c>
      <c r="U38" s="40">
        <f t="shared" si="15"/>
        <v>0.12614107883817427</v>
      </c>
      <c r="V38" s="39" t="str">
        <f t="shared" si="16"/>
        <v>High Worker Vulnerability</v>
      </c>
      <c r="W38" s="15" t="s">
        <v>39</v>
      </c>
      <c r="X38" s="15" t="s">
        <v>39</v>
      </c>
      <c r="Y38" s="15" t="s">
        <v>39</v>
      </c>
      <c r="Z38" s="13">
        <v>0</v>
      </c>
      <c r="AA38" s="13">
        <v>3</v>
      </c>
      <c r="AB38" s="13">
        <v>4</v>
      </c>
      <c r="AC38" s="13">
        <v>3</v>
      </c>
      <c r="AD38" s="13">
        <v>4</v>
      </c>
      <c r="AE38" s="13">
        <v>0</v>
      </c>
      <c r="AF38" s="13">
        <f t="shared" si="17"/>
        <v>14</v>
      </c>
      <c r="AG38" s="13" t="str" cm="1">
        <f t="array" ref="AG38">_xlfn.IFS(AH38&gt;0.6,"High",AND(AH38&gt;0.3,AH38&lt;=0.6),"Medium",AND(AH38&gt;0,AH38&lt;=0.3),"Low",AH38=0,"None")</f>
        <v>Medium</v>
      </c>
      <c r="AH38" s="14">
        <f t="shared" si="18"/>
        <v>0.48571428571428577</v>
      </c>
      <c r="AI38" s="13" t="s">
        <v>44</v>
      </c>
      <c r="AJ38" s="44">
        <v>0.45000000000000007</v>
      </c>
      <c r="AR38"/>
      <c r="AS38"/>
      <c r="AT38"/>
      <c r="AU38"/>
      <c r="AV38"/>
      <c r="AW38"/>
    </row>
    <row r="39" spans="1:50">
      <c r="A39" s="43">
        <v>267</v>
      </c>
      <c r="B39" s="2" t="s">
        <v>81</v>
      </c>
      <c r="C39" s="42">
        <v>2</v>
      </c>
      <c r="D39" s="6">
        <v>108</v>
      </c>
      <c r="E39" s="4">
        <v>104</v>
      </c>
      <c r="F39" s="4">
        <v>94</v>
      </c>
      <c r="G39" s="4">
        <v>14</v>
      </c>
      <c r="H39" s="36">
        <f t="shared" si="10"/>
        <v>0.12962962962962962</v>
      </c>
      <c r="I39" s="6">
        <v>32</v>
      </c>
      <c r="J39" s="6">
        <v>6</v>
      </c>
      <c r="K39" s="37">
        <f t="shared" si="11"/>
        <v>66</v>
      </c>
      <c r="L39" s="37">
        <f t="shared" si="12"/>
        <v>72</v>
      </c>
      <c r="M39" s="6">
        <v>10</v>
      </c>
      <c r="N39" s="6">
        <v>32</v>
      </c>
      <c r="O39" s="6">
        <v>24</v>
      </c>
      <c r="P39" s="6" t="s">
        <v>80</v>
      </c>
      <c r="Q39" s="38">
        <f t="shared" ref="Q39:Q58" si="19">J39/E39</f>
        <v>5.7692307692307696E-2</v>
      </c>
      <c r="R39" s="38">
        <f t="shared" si="13"/>
        <v>0.69230769230769229</v>
      </c>
      <c r="S39" s="38">
        <f>VLOOKUP(A39,'[1]LFS data 2019'!$AE$4:$AF$227,2,FALSE)</f>
        <v>0</v>
      </c>
      <c r="T39" s="39">
        <f t="shared" si="14"/>
        <v>0.2</v>
      </c>
      <c r="U39" s="40">
        <f t="shared" si="15"/>
        <v>5.4795821462488126E-2</v>
      </c>
      <c r="V39" s="39" t="str">
        <f t="shared" si="16"/>
        <v>Low Woker Vulnerability</v>
      </c>
      <c r="W39" s="15" t="s">
        <v>39</v>
      </c>
      <c r="X39" s="15" t="s">
        <v>39</v>
      </c>
      <c r="Y39" s="15" t="s">
        <v>39</v>
      </c>
      <c r="Z39" s="13">
        <v>0</v>
      </c>
      <c r="AA39" s="13">
        <v>2</v>
      </c>
      <c r="AB39" s="13">
        <v>3</v>
      </c>
      <c r="AC39" s="13">
        <v>6</v>
      </c>
      <c r="AD39" s="13">
        <v>20</v>
      </c>
      <c r="AE39" s="13">
        <v>11</v>
      </c>
      <c r="AF39" s="13">
        <f t="shared" si="17"/>
        <v>42</v>
      </c>
      <c r="AG39" s="13" t="str" cm="1">
        <f t="array" ref="AG39">_xlfn.IFS(AH39&gt;0.6,"High",AND(AH39&gt;0.3,AH39&lt;=0.6),"Medium",AND(AH39&gt;0,AH39&lt;=0.3),"Low",AH39=0,"None")</f>
        <v>Low</v>
      </c>
      <c r="AH39" s="14">
        <f t="shared" si="18"/>
        <v>0.23333333333333331</v>
      </c>
      <c r="AI39" s="13" t="s">
        <v>40</v>
      </c>
      <c r="AJ39" s="44">
        <v>0.23829787234042552</v>
      </c>
      <c r="AR39"/>
      <c r="AS39"/>
      <c r="AT39"/>
      <c r="AU39"/>
      <c r="AV39"/>
      <c r="AW39"/>
      <c r="AX39" s="18"/>
    </row>
    <row r="40" spans="1:50" ht="14.45" customHeight="1">
      <c r="A40" s="43">
        <v>271</v>
      </c>
      <c r="B40" s="2" t="s">
        <v>82</v>
      </c>
      <c r="C40" s="4">
        <v>32</v>
      </c>
      <c r="D40" s="34">
        <v>2390</v>
      </c>
      <c r="E40" s="41">
        <v>2334</v>
      </c>
      <c r="F40" s="4">
        <v>2197</v>
      </c>
      <c r="G40" s="4">
        <v>193</v>
      </c>
      <c r="H40" s="36">
        <f t="shared" si="10"/>
        <v>8.0753138075313813E-2</v>
      </c>
      <c r="I40" s="34">
        <v>1587</v>
      </c>
      <c r="J40" s="34">
        <v>221</v>
      </c>
      <c r="K40" s="37">
        <f t="shared" si="11"/>
        <v>526</v>
      </c>
      <c r="L40" s="37">
        <f t="shared" si="12"/>
        <v>747</v>
      </c>
      <c r="M40" s="34">
        <v>53</v>
      </c>
      <c r="N40" s="34">
        <v>293</v>
      </c>
      <c r="O40" s="34">
        <v>85</v>
      </c>
      <c r="P40" s="34">
        <v>95</v>
      </c>
      <c r="Q40" s="38">
        <f t="shared" si="19"/>
        <v>9.4687232219365897E-2</v>
      </c>
      <c r="R40" s="38">
        <f t="shared" si="13"/>
        <v>0.32005141388174807</v>
      </c>
      <c r="S40" s="38">
        <f>VLOOKUP(A40,'[1]LFS data 2019'!$AE$4:$AF$227,2,FALSE)</f>
        <v>0.65821399999999997</v>
      </c>
      <c r="T40" s="39">
        <f t="shared" si="14"/>
        <v>0.4</v>
      </c>
      <c r="U40" s="40">
        <f t="shared" si="15"/>
        <v>0.14120247359427493</v>
      </c>
      <c r="V40" s="39" t="str">
        <f t="shared" si="16"/>
        <v>High Worker Vulnerability</v>
      </c>
      <c r="W40" s="35">
        <v>1.4922448929827927</v>
      </c>
      <c r="X40" s="35">
        <v>0.62540130449013764</v>
      </c>
      <c r="Y40" s="16" t="s">
        <v>46</v>
      </c>
      <c r="Z40" s="13">
        <v>0</v>
      </c>
      <c r="AA40" s="13">
        <v>7</v>
      </c>
      <c r="AB40" s="13">
        <v>11</v>
      </c>
      <c r="AC40" s="13">
        <v>27</v>
      </c>
      <c r="AD40" s="13">
        <v>31</v>
      </c>
      <c r="AE40" s="13">
        <v>7</v>
      </c>
      <c r="AF40" s="13">
        <f t="shared" si="17"/>
        <v>83</v>
      </c>
      <c r="AG40" s="13" t="str" cm="1">
        <f t="array" ref="AG40">_xlfn.IFS(AH40&gt;0.6,"High",AND(AH40&gt;0.3,AH40&lt;=0.6),"Medium",AND(AH40&gt;0,AH40&lt;=0.3),"Low",AH40=0,"None")</f>
        <v>Medium</v>
      </c>
      <c r="AH40" s="14">
        <f t="shared" si="18"/>
        <v>0.35180722891566263</v>
      </c>
      <c r="AI40" s="13" t="s">
        <v>44</v>
      </c>
      <c r="AJ40" s="44">
        <v>0.35180722891566263</v>
      </c>
      <c r="AR40"/>
      <c r="AS40"/>
      <c r="AT40"/>
      <c r="AU40"/>
      <c r="AV40"/>
      <c r="AW40"/>
    </row>
    <row r="41" spans="1:50">
      <c r="A41" s="43">
        <v>272</v>
      </c>
      <c r="B41" s="2" t="s">
        <v>83</v>
      </c>
      <c r="C41" s="42">
        <v>5</v>
      </c>
      <c r="D41" s="34">
        <v>884</v>
      </c>
      <c r="E41" s="4">
        <v>884</v>
      </c>
      <c r="F41" s="4">
        <v>829</v>
      </c>
      <c r="G41" s="4">
        <v>55</v>
      </c>
      <c r="H41" s="36">
        <f t="shared" si="10"/>
        <v>6.2217194570135748E-2</v>
      </c>
      <c r="I41" s="34">
        <v>515</v>
      </c>
      <c r="J41" s="34">
        <v>191</v>
      </c>
      <c r="K41" s="37">
        <f t="shared" si="11"/>
        <v>178</v>
      </c>
      <c r="L41" s="37">
        <f t="shared" si="12"/>
        <v>369</v>
      </c>
      <c r="M41" s="34">
        <v>56</v>
      </c>
      <c r="N41" s="34">
        <v>91</v>
      </c>
      <c r="O41" s="34">
        <v>27</v>
      </c>
      <c r="P41" s="34">
        <v>4</v>
      </c>
      <c r="Q41" s="38">
        <f t="shared" si="19"/>
        <v>0.2160633484162896</v>
      </c>
      <c r="R41" s="38">
        <f t="shared" si="13"/>
        <v>0.41742081447963802</v>
      </c>
      <c r="S41" s="38">
        <f>VLOOKUP(A41,'[1]LFS data 2019'!$AE$4:$AF$227,2,FALSE)</f>
        <v>1</v>
      </c>
      <c r="T41" s="39">
        <f t="shared" si="14"/>
        <v>0.2</v>
      </c>
      <c r="U41" s="40">
        <f t="shared" si="15"/>
        <v>9.8642533936651594E-2</v>
      </c>
      <c r="V41" s="39" t="str">
        <f t="shared" si="16"/>
        <v>Low Woker Vulnerability</v>
      </c>
      <c r="W41" s="35">
        <v>0.53511412975650685</v>
      </c>
      <c r="X41" s="35">
        <v>0.21585503781903609</v>
      </c>
      <c r="Y41" s="16" t="s">
        <v>46</v>
      </c>
      <c r="Z41" s="13">
        <v>0</v>
      </c>
      <c r="AA41" s="13">
        <v>3</v>
      </c>
      <c r="AB41" s="13">
        <v>1</v>
      </c>
      <c r="AC41" s="13">
        <v>10</v>
      </c>
      <c r="AD41" s="13">
        <v>7</v>
      </c>
      <c r="AE41" s="13">
        <v>0</v>
      </c>
      <c r="AF41" s="13">
        <f t="shared" si="17"/>
        <v>21</v>
      </c>
      <c r="AG41" s="13" t="str" cm="1">
        <f t="array" ref="AG41">_xlfn.IFS(AH41&gt;0.6,"High",AND(AH41&gt;0.3,AH41&lt;=0.6),"Medium",AND(AH41&gt;0,AH41&lt;=0.3),"Low",AH41=0,"None")</f>
        <v>Medium</v>
      </c>
      <c r="AH41" s="14">
        <f t="shared" si="18"/>
        <v>0.39999999999999997</v>
      </c>
      <c r="AI41" s="13" t="s">
        <v>44</v>
      </c>
      <c r="AJ41" s="44">
        <v>0.39999999999999997</v>
      </c>
      <c r="AR41"/>
      <c r="AS41"/>
      <c r="AT41"/>
      <c r="AU41"/>
      <c r="AV41"/>
      <c r="AW41"/>
    </row>
    <row r="42" spans="1:50">
      <c r="A42" s="43">
        <v>273</v>
      </c>
      <c r="B42" s="2" t="s">
        <v>84</v>
      </c>
      <c r="C42" s="42">
        <v>26</v>
      </c>
      <c r="D42" s="34">
        <v>6028</v>
      </c>
      <c r="E42" s="41">
        <v>5997</v>
      </c>
      <c r="F42" s="4">
        <v>4336</v>
      </c>
      <c r="G42" s="4">
        <v>1692</v>
      </c>
      <c r="H42" s="36">
        <f t="shared" si="10"/>
        <v>0.28069011280690115</v>
      </c>
      <c r="I42" s="34">
        <v>3545</v>
      </c>
      <c r="J42" s="34">
        <v>1029</v>
      </c>
      <c r="K42" s="37">
        <f t="shared" si="11"/>
        <v>1424</v>
      </c>
      <c r="L42" s="37">
        <f t="shared" si="12"/>
        <v>2453</v>
      </c>
      <c r="M42" s="34">
        <v>427</v>
      </c>
      <c r="N42" s="34">
        <v>246</v>
      </c>
      <c r="O42" s="34">
        <v>330</v>
      </c>
      <c r="P42" s="34">
        <v>421</v>
      </c>
      <c r="Q42" s="38">
        <f t="shared" si="19"/>
        <v>0.17158579289644824</v>
      </c>
      <c r="R42" s="38">
        <f t="shared" si="13"/>
        <v>0.40903785225946304</v>
      </c>
      <c r="S42" s="38">
        <f>VLOOKUP(A42,'[1]LFS data 2019'!$AE$4:$AF$227,2,FALSE)</f>
        <v>0.55428271761392511</v>
      </c>
      <c r="T42" s="39">
        <f t="shared" si="14"/>
        <v>0.4</v>
      </c>
      <c r="U42" s="40">
        <f t="shared" si="15"/>
        <v>0.1658680910240386</v>
      </c>
      <c r="V42" s="39" t="str">
        <f t="shared" si="16"/>
        <v>High Worker Vulnerability</v>
      </c>
      <c r="W42" s="35">
        <v>1.9860483363047812</v>
      </c>
      <c r="X42" s="35">
        <v>0.76319894992337356</v>
      </c>
      <c r="Y42" s="16" t="s">
        <v>46</v>
      </c>
      <c r="Z42" s="13">
        <v>0</v>
      </c>
      <c r="AA42" s="13">
        <v>8</v>
      </c>
      <c r="AB42" s="13">
        <v>6</v>
      </c>
      <c r="AC42" s="13">
        <v>0</v>
      </c>
      <c r="AD42" s="13">
        <v>4</v>
      </c>
      <c r="AE42" s="13">
        <v>0</v>
      </c>
      <c r="AF42" s="13">
        <f t="shared" si="17"/>
        <v>18</v>
      </c>
      <c r="AG42" s="13" t="str" cm="1">
        <f t="array" ref="AG42">_xlfn.IFS(AH42&gt;0.6,"High",AND(AH42&gt;0.3,AH42&lt;=0.6),"Medium",AND(AH42&gt;0,AH42&lt;=0.3),"Low",AH42=0,"None")</f>
        <v>Medium</v>
      </c>
      <c r="AH42" s="14">
        <f t="shared" si="18"/>
        <v>0.6</v>
      </c>
      <c r="AI42" s="13" t="s">
        <v>44</v>
      </c>
      <c r="AJ42" s="44">
        <v>0.51428571428571435</v>
      </c>
      <c r="AR42"/>
      <c r="AS42"/>
      <c r="AT42"/>
      <c r="AU42"/>
      <c r="AV42"/>
      <c r="AW42"/>
    </row>
    <row r="43" spans="1:50">
      <c r="A43" s="43">
        <v>274</v>
      </c>
      <c r="B43" s="2" t="s">
        <v>85</v>
      </c>
      <c r="C43" s="42">
        <v>9</v>
      </c>
      <c r="D43" s="6">
        <v>1904</v>
      </c>
      <c r="E43" s="41">
        <v>1899</v>
      </c>
      <c r="F43" s="4">
        <v>1322</v>
      </c>
      <c r="G43" s="4">
        <v>582</v>
      </c>
      <c r="H43" s="36">
        <f t="shared" si="10"/>
        <v>0.30567226890756305</v>
      </c>
      <c r="I43" s="6">
        <v>1281</v>
      </c>
      <c r="J43" s="6">
        <v>111</v>
      </c>
      <c r="K43" s="37">
        <f t="shared" si="11"/>
        <v>505</v>
      </c>
      <c r="L43" s="37">
        <f t="shared" si="12"/>
        <v>616</v>
      </c>
      <c r="M43" s="6">
        <v>21</v>
      </c>
      <c r="N43" s="6">
        <v>133</v>
      </c>
      <c r="O43" s="6">
        <v>343</v>
      </c>
      <c r="P43" s="6">
        <v>8</v>
      </c>
      <c r="Q43" s="38">
        <f t="shared" si="19"/>
        <v>5.845181674565561E-2</v>
      </c>
      <c r="R43" s="38">
        <f t="shared" si="13"/>
        <v>0.32438125329120587</v>
      </c>
      <c r="S43" s="38">
        <f>VLOOKUP(A43,'[1]LFS data 2019'!$AE$4:$AF$227,2,FALSE)</f>
        <v>0.80585180000000001</v>
      </c>
      <c r="T43" s="39">
        <f t="shared" si="14"/>
        <v>0.4</v>
      </c>
      <c r="U43" s="40">
        <f t="shared" si="15"/>
        <v>0.19145404295983587</v>
      </c>
      <c r="V43" s="39" t="str">
        <f t="shared" si="16"/>
        <v>High Worker Vulnerability</v>
      </c>
      <c r="W43" s="15" t="s">
        <v>39</v>
      </c>
      <c r="X43" s="15" t="s">
        <v>39</v>
      </c>
      <c r="Y43" s="15" t="s">
        <v>39</v>
      </c>
      <c r="Z43" s="13">
        <v>0</v>
      </c>
      <c r="AA43" s="13">
        <v>5</v>
      </c>
      <c r="AB43" s="13">
        <v>15</v>
      </c>
      <c r="AC43" s="13">
        <v>6</v>
      </c>
      <c r="AD43" s="13">
        <v>5</v>
      </c>
      <c r="AE43" s="13">
        <v>3</v>
      </c>
      <c r="AF43" s="13">
        <f t="shared" si="17"/>
        <v>34</v>
      </c>
      <c r="AG43" s="13" t="str" cm="1">
        <f t="array" ref="AG43">_xlfn.IFS(AH43&gt;0.6,"High",AND(AH43&gt;0.3,AH43&lt;=0.6),"Medium",AND(AH43&gt;0,AH43&lt;=0.3),"Low",AH43=0,"None")</f>
        <v>Medium</v>
      </c>
      <c r="AH43" s="14">
        <f t="shared" si="18"/>
        <v>0.48235294117647065</v>
      </c>
      <c r="AI43" s="13" t="s">
        <v>44</v>
      </c>
      <c r="AJ43" s="44">
        <v>0.47692307692307695</v>
      </c>
      <c r="AR43"/>
      <c r="AS43"/>
      <c r="AT43"/>
      <c r="AU43"/>
      <c r="AV43"/>
      <c r="AW43"/>
      <c r="AX43" s="18"/>
    </row>
    <row r="44" spans="1:50">
      <c r="A44" s="43">
        <v>275</v>
      </c>
      <c r="B44" s="2" t="s">
        <v>86</v>
      </c>
      <c r="C44" s="42">
        <v>24</v>
      </c>
      <c r="D44" s="34">
        <v>2011</v>
      </c>
      <c r="E44" s="41">
        <v>1991</v>
      </c>
      <c r="F44" s="4">
        <v>1948</v>
      </c>
      <c r="G44" s="4">
        <v>63</v>
      </c>
      <c r="H44" s="36">
        <f t="shared" si="10"/>
        <v>3.1327697662854301E-2</v>
      </c>
      <c r="I44" s="34">
        <v>1241</v>
      </c>
      <c r="J44" s="34">
        <v>80</v>
      </c>
      <c r="K44" s="37">
        <f t="shared" si="11"/>
        <v>670</v>
      </c>
      <c r="L44" s="37">
        <f t="shared" si="12"/>
        <v>750</v>
      </c>
      <c r="M44" s="34">
        <v>180</v>
      </c>
      <c r="N44" s="34">
        <v>390</v>
      </c>
      <c r="O44" s="34">
        <v>82</v>
      </c>
      <c r="P44" s="34">
        <v>18</v>
      </c>
      <c r="Q44" s="38">
        <f t="shared" si="19"/>
        <v>4.0180813661476647E-2</v>
      </c>
      <c r="R44" s="38">
        <f t="shared" si="13"/>
        <v>0.37669512807634353</v>
      </c>
      <c r="S44" s="38">
        <f>VLOOKUP(A44,'[1]LFS data 2019'!$AE$4:$AF$227,2,FALSE)</f>
        <v>1</v>
      </c>
      <c r="T44" s="39">
        <f t="shared" si="14"/>
        <v>0.4</v>
      </c>
      <c r="U44" s="40">
        <f t="shared" si="15"/>
        <v>0.18773637676522636</v>
      </c>
      <c r="V44" s="39" t="str">
        <f t="shared" si="16"/>
        <v>High Worker Vulnerability</v>
      </c>
      <c r="W44" s="35">
        <v>0.95313972984750583</v>
      </c>
      <c r="X44" s="35">
        <v>0.38045059429344752</v>
      </c>
      <c r="Y44" s="16" t="s">
        <v>46</v>
      </c>
      <c r="Z44" s="13">
        <v>0</v>
      </c>
      <c r="AA44" s="13">
        <v>30</v>
      </c>
      <c r="AB44" s="13">
        <v>32</v>
      </c>
      <c r="AC44" s="13">
        <v>3</v>
      </c>
      <c r="AD44" s="13">
        <v>17</v>
      </c>
      <c r="AE44" s="13">
        <v>0</v>
      </c>
      <c r="AF44" s="13">
        <f t="shared" si="17"/>
        <v>82</v>
      </c>
      <c r="AG44" s="13" t="str" cm="1">
        <f t="array" ref="AG44">_xlfn.IFS(AH44&gt;0.6,"High",AND(AH44&gt;0.3,AH44&lt;=0.6),"Medium",AND(AH44&gt;0,AH44&lt;=0.3),"Low",AH44=0,"None")</f>
        <v>Medium</v>
      </c>
      <c r="AH44" s="14">
        <f t="shared" si="18"/>
        <v>0.58292682926829276</v>
      </c>
      <c r="AI44" s="13" t="s">
        <v>48</v>
      </c>
      <c r="AJ44" s="44">
        <v>0.62947368421052641</v>
      </c>
      <c r="AR44"/>
      <c r="AS44"/>
      <c r="AT44"/>
      <c r="AU44"/>
      <c r="AV44"/>
      <c r="AW44"/>
    </row>
    <row r="45" spans="1:50">
      <c r="A45" s="43">
        <v>279</v>
      </c>
      <c r="B45" s="2" t="s">
        <v>87</v>
      </c>
      <c r="C45" s="42">
        <v>2</v>
      </c>
      <c r="D45" s="6">
        <v>1776</v>
      </c>
      <c r="E45" s="41">
        <v>1776</v>
      </c>
      <c r="F45" s="4">
        <v>1016</v>
      </c>
      <c r="G45" s="4">
        <v>760</v>
      </c>
      <c r="H45" s="36">
        <f t="shared" si="10"/>
        <v>0.42792792792792794</v>
      </c>
      <c r="I45" s="6">
        <v>1020</v>
      </c>
      <c r="J45" s="6">
        <v>400</v>
      </c>
      <c r="K45" s="37">
        <f t="shared" si="11"/>
        <v>356</v>
      </c>
      <c r="L45" s="37">
        <f t="shared" si="12"/>
        <v>756</v>
      </c>
      <c r="M45" s="6">
        <v>90</v>
      </c>
      <c r="N45" s="6">
        <v>140</v>
      </c>
      <c r="O45" s="6">
        <v>80</v>
      </c>
      <c r="P45" s="6">
        <v>46</v>
      </c>
      <c r="Q45" s="38">
        <f t="shared" si="19"/>
        <v>0.22522522522522523</v>
      </c>
      <c r="R45" s="38">
        <f t="shared" si="13"/>
        <v>0.42567567567567566</v>
      </c>
      <c r="S45" s="38">
        <f>VLOOKUP(A45,'[1]LFS data 2019'!$AE$4:$AF$227,2,FALSE)</f>
        <v>0.25729980000000002</v>
      </c>
      <c r="T45" s="39">
        <f t="shared" si="14"/>
        <v>0.4</v>
      </c>
      <c r="U45" s="40">
        <f t="shared" si="15"/>
        <v>0.14812045381381383</v>
      </c>
      <c r="V45" s="39" t="str">
        <f t="shared" si="16"/>
        <v>High Worker Vulnerability</v>
      </c>
      <c r="W45" s="15" t="s">
        <v>39</v>
      </c>
      <c r="X45" s="15" t="s">
        <v>39</v>
      </c>
      <c r="Y45" s="15" t="s">
        <v>39</v>
      </c>
      <c r="Z45" s="13">
        <v>0</v>
      </c>
      <c r="AA45" s="13">
        <v>0</v>
      </c>
      <c r="AB45" s="13">
        <v>0</v>
      </c>
      <c r="AC45" s="13">
        <v>5</v>
      </c>
      <c r="AD45" s="13">
        <v>15</v>
      </c>
      <c r="AE45" s="13">
        <v>6</v>
      </c>
      <c r="AF45" s="13">
        <f t="shared" si="17"/>
        <v>26</v>
      </c>
      <c r="AG45" s="13" t="str" cm="1">
        <f t="array" ref="AG45">_xlfn.IFS(AH45&gt;0.6,"High",AND(AH45&gt;0.3,AH45&lt;=0.6),"Medium",AND(AH45&gt;0,AH45&lt;=0.3),"Low",AH45=0,"None")</f>
        <v>Low</v>
      </c>
      <c r="AH45" s="14">
        <f t="shared" si="18"/>
        <v>0.19230769230769229</v>
      </c>
      <c r="AI45" s="13" t="s">
        <v>40</v>
      </c>
      <c r="AJ45" s="44">
        <v>0.18787878787878787</v>
      </c>
      <c r="AR45"/>
      <c r="AS45"/>
      <c r="AT45"/>
      <c r="AU45"/>
      <c r="AV45"/>
      <c r="AW45"/>
    </row>
    <row r="46" spans="1:50">
      <c r="A46" s="43">
        <v>281</v>
      </c>
      <c r="B46" s="2" t="s">
        <v>88</v>
      </c>
      <c r="C46" s="42">
        <v>10</v>
      </c>
      <c r="D46" s="34">
        <v>1128</v>
      </c>
      <c r="E46" s="41">
        <v>1120</v>
      </c>
      <c r="F46" s="4">
        <v>1031</v>
      </c>
      <c r="G46" s="4">
        <v>97</v>
      </c>
      <c r="H46" s="36">
        <f t="shared" si="10"/>
        <v>8.5992907801418439E-2</v>
      </c>
      <c r="I46" s="34">
        <v>584</v>
      </c>
      <c r="J46" s="34">
        <v>270</v>
      </c>
      <c r="K46" s="37">
        <f t="shared" si="11"/>
        <v>265</v>
      </c>
      <c r="L46" s="37">
        <f t="shared" si="12"/>
        <v>535</v>
      </c>
      <c r="M46" s="34">
        <v>73</v>
      </c>
      <c r="N46" s="34">
        <v>128</v>
      </c>
      <c r="O46" s="34">
        <v>30</v>
      </c>
      <c r="P46" s="34">
        <v>34</v>
      </c>
      <c r="Q46" s="38">
        <f t="shared" si="19"/>
        <v>0.24107142857142858</v>
      </c>
      <c r="R46" s="38">
        <f t="shared" si="13"/>
        <v>0.47767857142857145</v>
      </c>
      <c r="S46" s="38">
        <f>VLOOKUP(A46,'[1]LFS data 2019'!$AE$4:$AF$227,2,FALSE)</f>
        <v>0.66216836948504809</v>
      </c>
      <c r="T46" s="39">
        <f t="shared" si="14"/>
        <v>0.4</v>
      </c>
      <c r="U46" s="40">
        <f t="shared" si="15"/>
        <v>0.16344531316200506</v>
      </c>
      <c r="V46" s="39" t="str">
        <f t="shared" si="16"/>
        <v>High Worker Vulnerability</v>
      </c>
      <c r="W46" s="35">
        <v>12.40107626476553</v>
      </c>
      <c r="X46" s="35">
        <v>0.5589384231580321</v>
      </c>
      <c r="Y46" s="16" t="s">
        <v>46</v>
      </c>
      <c r="Z46" s="13">
        <v>0</v>
      </c>
      <c r="AA46" s="13">
        <v>30</v>
      </c>
      <c r="AB46" s="13">
        <v>28</v>
      </c>
      <c r="AC46" s="13">
        <v>7</v>
      </c>
      <c r="AD46" s="13">
        <v>191</v>
      </c>
      <c r="AE46" s="13">
        <v>18</v>
      </c>
      <c r="AF46" s="13">
        <f t="shared" si="17"/>
        <v>274</v>
      </c>
      <c r="AG46" s="13" t="str" cm="1">
        <f t="array" ref="AG46">_xlfn.IFS(AH46&gt;0.6,"High",AND(AH46&gt;0.3,AH46&lt;=0.6),"Medium",AND(AH46&gt;0,AH46&lt;=0.3),"Low",AH46=0,"None")</f>
        <v>Low</v>
      </c>
      <c r="AH46" s="14">
        <f t="shared" si="18"/>
        <v>0.29854014598540146</v>
      </c>
      <c r="AI46" s="13" t="s">
        <v>40</v>
      </c>
      <c r="AJ46" s="44">
        <v>0.2937062937062937</v>
      </c>
      <c r="AR46"/>
      <c r="AS46"/>
      <c r="AT46"/>
      <c r="AU46"/>
      <c r="AV46"/>
      <c r="AW46"/>
    </row>
    <row r="47" spans="1:50">
      <c r="A47" s="43">
        <v>282</v>
      </c>
      <c r="B47" s="2" t="s">
        <v>89</v>
      </c>
      <c r="C47" s="42">
        <v>13</v>
      </c>
      <c r="D47" s="34">
        <v>1385</v>
      </c>
      <c r="E47" s="41">
        <v>1378</v>
      </c>
      <c r="F47" s="4">
        <v>1306</v>
      </c>
      <c r="G47" s="4">
        <v>79</v>
      </c>
      <c r="H47" s="36">
        <f t="shared" si="10"/>
        <v>5.7039711191335739E-2</v>
      </c>
      <c r="I47" s="34">
        <v>976</v>
      </c>
      <c r="J47" s="34">
        <v>52</v>
      </c>
      <c r="K47" s="37">
        <f t="shared" si="11"/>
        <v>351</v>
      </c>
      <c r="L47" s="37">
        <f t="shared" si="12"/>
        <v>403</v>
      </c>
      <c r="M47" s="34">
        <v>54</v>
      </c>
      <c r="N47" s="34">
        <v>101</v>
      </c>
      <c r="O47" s="34">
        <v>165</v>
      </c>
      <c r="P47" s="34">
        <v>31</v>
      </c>
      <c r="Q47" s="38">
        <f t="shared" si="19"/>
        <v>3.7735849056603772E-2</v>
      </c>
      <c r="R47" s="38">
        <f t="shared" si="13"/>
        <v>0.29245283018867924</v>
      </c>
      <c r="S47" s="38">
        <f>VLOOKUP(A47,'[1]LFS data 2019'!$AE$4:$AF$227,2,FALSE)</f>
        <v>0.52294640164109896</v>
      </c>
      <c r="T47" s="39">
        <f t="shared" si="14"/>
        <v>0.4</v>
      </c>
      <c r="U47" s="40">
        <f t="shared" si="15"/>
        <v>0.11632519240281521</v>
      </c>
      <c r="V47" s="39" t="str">
        <f t="shared" si="16"/>
        <v>High Worker Vulnerability</v>
      </c>
      <c r="W47" s="35">
        <v>16.16532455999825</v>
      </c>
      <c r="X47" s="35">
        <v>9.7892209954726042E-2</v>
      </c>
      <c r="Y47" s="16" t="s">
        <v>43</v>
      </c>
      <c r="Z47" s="13">
        <v>0</v>
      </c>
      <c r="AA47" s="13">
        <v>4</v>
      </c>
      <c r="AB47" s="13">
        <v>3</v>
      </c>
      <c r="AC47" s="13">
        <v>6</v>
      </c>
      <c r="AD47" s="13">
        <v>212</v>
      </c>
      <c r="AE47" s="13">
        <v>82</v>
      </c>
      <c r="AF47" s="13">
        <f t="shared" si="17"/>
        <v>307</v>
      </c>
      <c r="AG47" s="13" t="str" cm="1">
        <f t="array" ref="AG47">_xlfn.IFS(AH47&gt;0.6,"High",AND(AH47&gt;0.3,AH47&lt;=0.6),"Medium",AND(AH47&gt;0,AH47&lt;=0.3),"Low",AH47=0,"None")</f>
        <v>Low</v>
      </c>
      <c r="AH47" s="14">
        <f t="shared" si="18"/>
        <v>0.16221498371335508</v>
      </c>
      <c r="AI47" s="13" t="s">
        <v>40</v>
      </c>
      <c r="AJ47" s="44">
        <v>0.16273291925465841</v>
      </c>
      <c r="AR47"/>
      <c r="AS47"/>
      <c r="AT47"/>
      <c r="AU47"/>
      <c r="AV47"/>
      <c r="AW47"/>
    </row>
    <row r="48" spans="1:50">
      <c r="A48" s="43">
        <v>291</v>
      </c>
      <c r="B48" s="2" t="s">
        <v>90</v>
      </c>
      <c r="C48" s="42">
        <v>1</v>
      </c>
      <c r="D48" s="6">
        <v>381</v>
      </c>
      <c r="E48" s="4">
        <v>381</v>
      </c>
      <c r="F48" s="4">
        <v>337</v>
      </c>
      <c r="G48" s="4">
        <v>44</v>
      </c>
      <c r="H48" s="36">
        <f t="shared" si="10"/>
        <v>0.11548556430446194</v>
      </c>
      <c r="I48" s="6">
        <v>146</v>
      </c>
      <c r="J48" s="6">
        <v>93</v>
      </c>
      <c r="K48" s="37">
        <f t="shared" si="11"/>
        <v>142</v>
      </c>
      <c r="L48" s="37">
        <f t="shared" si="12"/>
        <v>235</v>
      </c>
      <c r="M48" s="6">
        <v>60</v>
      </c>
      <c r="N48" s="6">
        <v>27</v>
      </c>
      <c r="O48" s="6">
        <v>49</v>
      </c>
      <c r="P48" s="6">
        <v>6</v>
      </c>
      <c r="Q48" s="38">
        <f t="shared" si="19"/>
        <v>0.24409448818897639</v>
      </c>
      <c r="R48" s="38">
        <f t="shared" si="13"/>
        <v>0.61679790026246717</v>
      </c>
      <c r="S48" s="38">
        <f>VLOOKUP(A48,'[1]LFS data 2019'!$AE$4:$AF$227,2,FALSE)</f>
        <v>0.45378740000000001</v>
      </c>
      <c r="T48" s="39">
        <f t="shared" si="14"/>
        <v>0.2</v>
      </c>
      <c r="U48" s="40">
        <f t="shared" si="15"/>
        <v>7.9071390971128613E-2</v>
      </c>
      <c r="V48" s="39" t="str">
        <f t="shared" si="16"/>
        <v>Low Woker Vulnerability</v>
      </c>
      <c r="W48" s="15" t="s">
        <v>39</v>
      </c>
      <c r="X48" s="15" t="s">
        <v>39</v>
      </c>
      <c r="Y48" s="15" t="s">
        <v>39</v>
      </c>
      <c r="Z48" s="13">
        <v>0</v>
      </c>
      <c r="AA48" s="13">
        <v>0</v>
      </c>
      <c r="AB48" s="13">
        <v>458</v>
      </c>
      <c r="AC48" s="13">
        <v>13</v>
      </c>
      <c r="AD48" s="13">
        <v>110</v>
      </c>
      <c r="AE48" s="13">
        <v>1</v>
      </c>
      <c r="AF48" s="13">
        <f t="shared" si="17"/>
        <v>582</v>
      </c>
      <c r="AG48" s="13" t="str" cm="1">
        <f t="array" ref="AG48">_xlfn.IFS(AH48&gt;0.6,"High",AND(AH48&gt;0.3,AH48&lt;=0.6),"Medium",AND(AH48&gt;0,AH48&lt;=0.3),"Low",AH48=0,"None")</f>
        <v>Medium</v>
      </c>
      <c r="AH48" s="14">
        <f t="shared" si="18"/>
        <v>0.51890034364261173</v>
      </c>
      <c r="AI48" s="13" t="s">
        <v>44</v>
      </c>
      <c r="AJ48" s="44">
        <v>0.51890034364261173</v>
      </c>
      <c r="AR48"/>
      <c r="AS48"/>
      <c r="AT48"/>
      <c r="AU48"/>
      <c r="AV48"/>
      <c r="AW48"/>
    </row>
    <row r="49" spans="1:49">
      <c r="A49" s="43">
        <v>292</v>
      </c>
      <c r="B49" s="2" t="s">
        <v>91</v>
      </c>
      <c r="C49" s="42">
        <v>5</v>
      </c>
      <c r="D49" s="6">
        <v>310</v>
      </c>
      <c r="E49" s="4">
        <v>310</v>
      </c>
      <c r="F49" s="4">
        <v>279</v>
      </c>
      <c r="G49" s="4">
        <v>31</v>
      </c>
      <c r="H49" s="36">
        <f t="shared" si="10"/>
        <v>0.1</v>
      </c>
      <c r="I49" s="6">
        <v>199</v>
      </c>
      <c r="J49" s="6">
        <v>44</v>
      </c>
      <c r="K49" s="37">
        <f t="shared" si="11"/>
        <v>67</v>
      </c>
      <c r="L49" s="37">
        <f t="shared" si="12"/>
        <v>111</v>
      </c>
      <c r="M49" s="6">
        <v>25</v>
      </c>
      <c r="N49" s="6">
        <v>4</v>
      </c>
      <c r="O49" s="6">
        <v>33</v>
      </c>
      <c r="P49" s="6">
        <v>5</v>
      </c>
      <c r="Q49" s="38">
        <f t="shared" si="19"/>
        <v>0.14193548387096774</v>
      </c>
      <c r="R49" s="38">
        <f t="shared" si="13"/>
        <v>0.35806451612903228</v>
      </c>
      <c r="S49" s="38">
        <f>VLOOKUP(A49,'[1]LFS data 2019'!$AE$4:$AF$227,2,FALSE)</f>
        <v>0.81115559999999998</v>
      </c>
      <c r="T49" s="39">
        <f t="shared" si="14"/>
        <v>0.2</v>
      </c>
      <c r="U49" s="40">
        <f t="shared" si="15"/>
        <v>8.4614674408602167E-2</v>
      </c>
      <c r="V49" s="39" t="str">
        <f t="shared" si="16"/>
        <v>Low Woker Vulnerability</v>
      </c>
      <c r="W49" s="15" t="s">
        <v>39</v>
      </c>
      <c r="X49" s="15" t="s">
        <v>39</v>
      </c>
      <c r="Y49" s="15" t="s">
        <v>39</v>
      </c>
      <c r="Z49" s="13">
        <v>0</v>
      </c>
      <c r="AA49" s="13">
        <v>3</v>
      </c>
      <c r="AB49" s="13">
        <v>18</v>
      </c>
      <c r="AC49" s="13">
        <v>1</v>
      </c>
      <c r="AD49" s="13">
        <v>3</v>
      </c>
      <c r="AE49" s="13">
        <v>1</v>
      </c>
      <c r="AF49" s="13">
        <f t="shared" si="17"/>
        <v>26</v>
      </c>
      <c r="AG49" s="13" t="str" cm="1">
        <f t="array" ref="AG49">_xlfn.IFS(AH49&gt;0.6,"High",AND(AH49&gt;0.3,AH49&lt;=0.6),"Medium",AND(AH49&gt;0,AH49&lt;=0.3),"Low",AH49=0,"None")</f>
        <v>Medium</v>
      </c>
      <c r="AH49" s="14">
        <f t="shared" si="18"/>
        <v>0.5461538461538461</v>
      </c>
      <c r="AI49" s="13" t="s">
        <v>44</v>
      </c>
      <c r="AJ49" s="44">
        <v>0.5461538461538461</v>
      </c>
      <c r="AR49"/>
      <c r="AS49"/>
      <c r="AT49"/>
      <c r="AU49"/>
      <c r="AV49"/>
      <c r="AW49"/>
    </row>
    <row r="50" spans="1:49">
      <c r="A50" s="43">
        <v>293</v>
      </c>
      <c r="B50" s="2" t="s">
        <v>92</v>
      </c>
      <c r="C50" s="42">
        <v>9</v>
      </c>
      <c r="D50" s="6">
        <v>433</v>
      </c>
      <c r="E50" s="4">
        <v>418</v>
      </c>
      <c r="F50" s="4">
        <v>268</v>
      </c>
      <c r="G50" s="4">
        <v>166</v>
      </c>
      <c r="H50" s="36">
        <f t="shared" si="10"/>
        <v>0.38337182448036949</v>
      </c>
      <c r="I50" s="6">
        <v>229</v>
      </c>
      <c r="J50" s="6">
        <v>57</v>
      </c>
      <c r="K50" s="37">
        <f t="shared" si="11"/>
        <v>132</v>
      </c>
      <c r="L50" s="37">
        <f t="shared" si="12"/>
        <v>189</v>
      </c>
      <c r="M50" s="6">
        <v>30</v>
      </c>
      <c r="N50" s="6">
        <v>63</v>
      </c>
      <c r="O50" s="6">
        <v>30</v>
      </c>
      <c r="P50" s="6">
        <v>9</v>
      </c>
      <c r="Q50" s="38">
        <f t="shared" si="19"/>
        <v>0.13636363636363635</v>
      </c>
      <c r="R50" s="38">
        <f t="shared" si="13"/>
        <v>0.45215311004784686</v>
      </c>
      <c r="S50" s="38">
        <f>VLOOKUP(A50,'[1]LFS data 2019'!$AE$4:$AF$227,2,FALSE)</f>
        <v>0.68588570000000004</v>
      </c>
      <c r="T50" s="39">
        <f t="shared" si="14"/>
        <v>0.2</v>
      </c>
      <c r="U50" s="40">
        <f t="shared" si="15"/>
        <v>0.10142737563521442</v>
      </c>
      <c r="V50" s="39" t="str">
        <f t="shared" si="16"/>
        <v>High Worker Vulnerability</v>
      </c>
      <c r="W50" s="15" t="s">
        <v>39</v>
      </c>
      <c r="X50" s="15" t="s">
        <v>39</v>
      </c>
      <c r="Y50" s="15" t="s">
        <v>39</v>
      </c>
      <c r="Z50" s="13">
        <v>4</v>
      </c>
      <c r="AA50" s="13">
        <v>18</v>
      </c>
      <c r="AB50" s="13">
        <v>6</v>
      </c>
      <c r="AC50" s="13">
        <v>0</v>
      </c>
      <c r="AD50" s="13">
        <v>4</v>
      </c>
      <c r="AE50" s="13">
        <v>2</v>
      </c>
      <c r="AF50" s="13">
        <f t="shared" si="17"/>
        <v>34</v>
      </c>
      <c r="AG50" s="13" t="str" cm="1">
        <f t="array" ref="AG50">_xlfn.IFS(AH50&gt;0.6,"High",AND(AH50&gt;0.3,AH50&lt;=0.6),"Medium",AND(AH50&gt;0,AH50&lt;=0.3),"Low",AH50=0,"None")</f>
        <v>High</v>
      </c>
      <c r="AH50" s="14">
        <f t="shared" si="18"/>
        <v>0.67058823529411771</v>
      </c>
      <c r="AI50" s="13" t="s">
        <v>48</v>
      </c>
      <c r="AJ50" s="44">
        <v>0.61923076923076914</v>
      </c>
      <c r="AR50"/>
      <c r="AS50"/>
      <c r="AT50"/>
      <c r="AU50"/>
      <c r="AV50"/>
      <c r="AW50"/>
    </row>
    <row r="51" spans="1:49">
      <c r="A51" s="43">
        <v>301</v>
      </c>
      <c r="B51" s="2" t="s">
        <v>93</v>
      </c>
      <c r="C51" s="42">
        <v>15</v>
      </c>
      <c r="D51" s="34">
        <v>5186</v>
      </c>
      <c r="E51" s="41">
        <v>5178</v>
      </c>
      <c r="F51" s="4">
        <v>2516</v>
      </c>
      <c r="G51" s="4">
        <v>2670</v>
      </c>
      <c r="H51" s="36">
        <f t="shared" si="10"/>
        <v>0.51484766679521787</v>
      </c>
      <c r="I51" s="34">
        <v>2870</v>
      </c>
      <c r="J51" s="34">
        <v>1740</v>
      </c>
      <c r="K51" s="37">
        <f t="shared" si="11"/>
        <v>568</v>
      </c>
      <c r="L51" s="37">
        <f t="shared" si="12"/>
        <v>2308</v>
      </c>
      <c r="M51" s="34">
        <v>152</v>
      </c>
      <c r="N51" s="34">
        <v>154</v>
      </c>
      <c r="O51" s="34">
        <v>200</v>
      </c>
      <c r="P51" s="34">
        <v>62</v>
      </c>
      <c r="Q51" s="38">
        <f t="shared" si="19"/>
        <v>0.33603707995365006</v>
      </c>
      <c r="R51" s="38">
        <f t="shared" si="13"/>
        <v>0.44573194283507145</v>
      </c>
      <c r="S51" s="38">
        <f>VLOOKUP(A51,'[1]LFS data 2019'!$AE$4:$AF$227,2,FALSE)</f>
        <v>0.4969267420239476</v>
      </c>
      <c r="T51" s="39">
        <f t="shared" si="14"/>
        <v>0.4</v>
      </c>
      <c r="U51" s="40">
        <f t="shared" si="15"/>
        <v>0.19433418022056492</v>
      </c>
      <c r="V51" s="39" t="str">
        <f t="shared" si="16"/>
        <v>High Worker Vulnerability</v>
      </c>
      <c r="W51" s="35">
        <v>5.0706896209459063E-2</v>
      </c>
      <c r="X51" s="35">
        <v>0.6001381708937682</v>
      </c>
      <c r="Y51" s="16" t="s">
        <v>46</v>
      </c>
      <c r="Z51" s="13">
        <v>0</v>
      </c>
      <c r="AA51" s="13">
        <v>1</v>
      </c>
      <c r="AB51" s="13">
        <v>4</v>
      </c>
      <c r="AC51" s="13">
        <v>3</v>
      </c>
      <c r="AD51" s="13">
        <v>0</v>
      </c>
      <c r="AE51" s="13">
        <v>21</v>
      </c>
      <c r="AF51" s="13">
        <f t="shared" si="17"/>
        <v>29</v>
      </c>
      <c r="AG51" s="13" t="str" cm="1">
        <f t="array" ref="AG51">_xlfn.IFS(AH51&gt;0.6,"High",AND(AH51&gt;0.3,AH51&lt;=0.6),"Medium",AND(AH51&gt;0,AH51&lt;=0.3),"Low",AH51=0,"None")</f>
        <v>Low</v>
      </c>
      <c r="AH51" s="14">
        <f t="shared" si="18"/>
        <v>0.15172413793103448</v>
      </c>
      <c r="AI51" s="13" t="s">
        <v>40</v>
      </c>
      <c r="AJ51" s="44">
        <v>0.15172413793103448</v>
      </c>
      <c r="AR51"/>
      <c r="AS51"/>
      <c r="AT51"/>
      <c r="AU51"/>
      <c r="AV51"/>
      <c r="AW51"/>
    </row>
    <row r="52" spans="1:49">
      <c r="A52" s="43">
        <v>309</v>
      </c>
      <c r="B52" s="2" t="s">
        <v>94</v>
      </c>
      <c r="C52" s="42">
        <v>5</v>
      </c>
      <c r="D52" s="34">
        <v>1488</v>
      </c>
      <c r="E52" s="41">
        <v>1488</v>
      </c>
      <c r="F52" s="4">
        <v>1087</v>
      </c>
      <c r="G52" s="4">
        <v>401</v>
      </c>
      <c r="H52" s="36">
        <f t="shared" si="10"/>
        <v>0.26948924731182794</v>
      </c>
      <c r="I52" s="34">
        <v>695</v>
      </c>
      <c r="J52" s="34">
        <v>609</v>
      </c>
      <c r="K52" s="37">
        <f t="shared" si="11"/>
        <v>184</v>
      </c>
      <c r="L52" s="37">
        <f t="shared" si="12"/>
        <v>793</v>
      </c>
      <c r="M52" s="34">
        <v>67</v>
      </c>
      <c r="N52" s="34">
        <v>40</v>
      </c>
      <c r="O52" s="34">
        <v>47</v>
      </c>
      <c r="P52" s="34">
        <v>30</v>
      </c>
      <c r="Q52" s="38">
        <f t="shared" si="19"/>
        <v>0.40927419354838712</v>
      </c>
      <c r="R52" s="38">
        <f t="shared" si="13"/>
        <v>0.53293010752688175</v>
      </c>
      <c r="S52" s="38">
        <f>VLOOKUP(A52,'[1]LFS data 2019'!$AE$4:$AF$227,2,FALSE)</f>
        <v>0.79921055459652202</v>
      </c>
      <c r="T52" s="39">
        <f t="shared" si="14"/>
        <v>0.4</v>
      </c>
      <c r="U52" s="40">
        <f t="shared" si="15"/>
        <v>0.21355065459136424</v>
      </c>
      <c r="V52" s="39" t="str">
        <f t="shared" si="16"/>
        <v>High Worker Vulnerability</v>
      </c>
      <c r="W52" s="35">
        <v>5.8124333685935783</v>
      </c>
      <c r="X52" s="35">
        <v>0.86855523274068391</v>
      </c>
      <c r="Y52" s="16" t="s">
        <v>46</v>
      </c>
      <c r="Z52" s="13">
        <v>2</v>
      </c>
      <c r="AA52" s="13">
        <v>4</v>
      </c>
      <c r="AB52" s="13">
        <v>8</v>
      </c>
      <c r="AC52" s="13">
        <v>1</v>
      </c>
      <c r="AD52" s="13">
        <v>30</v>
      </c>
      <c r="AE52" s="13">
        <v>0</v>
      </c>
      <c r="AF52" s="13">
        <f t="shared" si="17"/>
        <v>45</v>
      </c>
      <c r="AG52" s="13" t="str" cm="1">
        <f t="array" ref="AG52">_xlfn.IFS(AH52&gt;0.6,"High",AND(AH52&gt;0.3,AH52&lt;=0.6),"Medium",AND(AH52&gt;0,AH52&lt;=0.3),"Low",AH52=0,"None")</f>
        <v>Medium</v>
      </c>
      <c r="AH52" s="14">
        <f t="shared" si="18"/>
        <v>0.36444444444444446</v>
      </c>
      <c r="AI52" s="13" t="s">
        <v>44</v>
      </c>
      <c r="AJ52" s="44">
        <v>0.37916666666666665</v>
      </c>
      <c r="AR52"/>
      <c r="AS52"/>
      <c r="AT52"/>
      <c r="AU52"/>
      <c r="AV52"/>
      <c r="AW52"/>
    </row>
    <row r="53" spans="1:49">
      <c r="A53" s="43">
        <v>310</v>
      </c>
      <c r="B53" s="2" t="s">
        <v>95</v>
      </c>
      <c r="C53" s="42">
        <v>52</v>
      </c>
      <c r="D53" s="34">
        <v>8555</v>
      </c>
      <c r="E53" s="41">
        <v>8440</v>
      </c>
      <c r="F53" s="4">
        <v>7231</v>
      </c>
      <c r="G53" s="4">
        <v>1323</v>
      </c>
      <c r="H53" s="36">
        <f t="shared" si="10"/>
        <v>0.15464640561075393</v>
      </c>
      <c r="I53" s="34">
        <v>4809</v>
      </c>
      <c r="J53" s="34">
        <v>1925</v>
      </c>
      <c r="K53" s="37">
        <f t="shared" si="11"/>
        <v>1707</v>
      </c>
      <c r="L53" s="37">
        <f t="shared" si="12"/>
        <v>3632</v>
      </c>
      <c r="M53" s="34">
        <v>408</v>
      </c>
      <c r="N53" s="34">
        <v>481</v>
      </c>
      <c r="O53" s="34">
        <v>682</v>
      </c>
      <c r="P53" s="34">
        <v>136</v>
      </c>
      <c r="Q53" s="38">
        <f t="shared" si="19"/>
        <v>0.22808056872037916</v>
      </c>
      <c r="R53" s="38">
        <f t="shared" si="13"/>
        <v>0.43033175355450237</v>
      </c>
      <c r="S53" s="38">
        <f>VLOOKUP(A53,'[1]LFS data 2019'!$AE$4:$AF$227,2,FALSE)</f>
        <v>0.87805750000000005</v>
      </c>
      <c r="T53" s="39">
        <f t="shared" si="14"/>
        <v>0.4</v>
      </c>
      <c r="U53" s="40">
        <f t="shared" si="15"/>
        <v>0.19507142122203416</v>
      </c>
      <c r="V53" s="39" t="str">
        <f t="shared" si="16"/>
        <v>High Worker Vulnerability</v>
      </c>
      <c r="W53" s="35">
        <v>1.9678669990227122E-2</v>
      </c>
      <c r="X53" s="35">
        <v>2.4926937602883389E-2</v>
      </c>
      <c r="Y53" s="16" t="s">
        <v>43</v>
      </c>
      <c r="Z53" s="13">
        <v>22</v>
      </c>
      <c r="AA53" s="13">
        <v>6</v>
      </c>
      <c r="AB53" s="13">
        <v>13</v>
      </c>
      <c r="AC53" s="13">
        <v>0</v>
      </c>
      <c r="AD53" s="13">
        <v>0</v>
      </c>
      <c r="AE53" s="13">
        <v>0</v>
      </c>
      <c r="AF53" s="13">
        <f t="shared" si="17"/>
        <v>41</v>
      </c>
      <c r="AG53" s="13" t="str" cm="1">
        <f t="array" ref="AG53">_xlfn.IFS(AH53&gt;0.6,"High",AND(AH53&gt;0.3,AH53&lt;=0.6),"Medium",AND(AH53&gt;0,AH53&lt;=0.3),"Low",AH53=0,"None")</f>
        <v>High</v>
      </c>
      <c r="AH53" s="14">
        <f t="shared" si="18"/>
        <v>0.84390243902439033</v>
      </c>
      <c r="AI53" s="13" t="s">
        <v>48</v>
      </c>
      <c r="AJ53" s="44">
        <v>0.79183673469387761</v>
      </c>
      <c r="AR53"/>
      <c r="AS53"/>
      <c r="AT53"/>
      <c r="AU53"/>
      <c r="AV53"/>
      <c r="AW53"/>
    </row>
    <row r="54" spans="1:49">
      <c r="A54" s="43">
        <v>321</v>
      </c>
      <c r="B54" s="2" t="s">
        <v>96</v>
      </c>
      <c r="C54" s="42">
        <v>23</v>
      </c>
      <c r="D54" s="34">
        <v>3745</v>
      </c>
      <c r="E54" s="41">
        <v>3723</v>
      </c>
      <c r="F54" s="4">
        <v>1422</v>
      </c>
      <c r="G54" s="4">
        <v>2323</v>
      </c>
      <c r="H54" s="36">
        <f t="shared" si="10"/>
        <v>0.62029372496662216</v>
      </c>
      <c r="I54" s="34">
        <v>2295</v>
      </c>
      <c r="J54" s="34">
        <v>533</v>
      </c>
      <c r="K54" s="37">
        <f t="shared" si="11"/>
        <v>894</v>
      </c>
      <c r="L54" s="37">
        <f t="shared" si="12"/>
        <v>1427</v>
      </c>
      <c r="M54" s="34">
        <v>172</v>
      </c>
      <c r="N54" s="34">
        <v>172</v>
      </c>
      <c r="O54" s="34">
        <v>143</v>
      </c>
      <c r="P54" s="34">
        <v>407</v>
      </c>
      <c r="Q54" s="38">
        <f t="shared" si="19"/>
        <v>0.14316411496105291</v>
      </c>
      <c r="R54" s="38">
        <f t="shared" si="13"/>
        <v>0.38329304324469515</v>
      </c>
      <c r="S54" s="38">
        <f>VLOOKUP(A54,'[1]LFS data 2019'!$AE$4:$AF$227,2,FALSE)</f>
        <v>0.76868769999999997</v>
      </c>
      <c r="T54" s="39">
        <f t="shared" si="14"/>
        <v>0.4</v>
      </c>
      <c r="U54" s="40">
        <f t="shared" si="15"/>
        <v>0.23630326242817562</v>
      </c>
      <c r="V54" s="39" t="str">
        <f t="shared" si="16"/>
        <v>High Worker Vulnerability</v>
      </c>
      <c r="W54" s="35">
        <v>4.8761083457874825E-2</v>
      </c>
      <c r="X54" s="35">
        <v>0.61691463001979951</v>
      </c>
      <c r="Y54" s="16" t="s">
        <v>46</v>
      </c>
      <c r="Z54" s="13">
        <v>0</v>
      </c>
      <c r="AA54" s="13">
        <v>0</v>
      </c>
      <c r="AB54" s="13">
        <v>1</v>
      </c>
      <c r="AC54" s="13">
        <v>1</v>
      </c>
      <c r="AD54" s="13">
        <v>8</v>
      </c>
      <c r="AE54" s="13">
        <v>19</v>
      </c>
      <c r="AF54" s="13">
        <f t="shared" si="17"/>
        <v>29</v>
      </c>
      <c r="AG54" s="13" t="str" cm="1">
        <f t="array" ref="AG54">_xlfn.IFS(AH54&gt;0.6,"High",AND(AH54&gt;0.3,AH54&lt;=0.6),"Medium",AND(AH54&gt;0,AH54&lt;=0.3),"Low",AH54=0,"None")</f>
        <v>Low</v>
      </c>
      <c r="AH54" s="14">
        <f t="shared" si="18"/>
        <v>8.9655172413793102E-2</v>
      </c>
      <c r="AI54" s="13" t="s">
        <v>40</v>
      </c>
      <c r="AJ54" s="44">
        <v>0.26</v>
      </c>
      <c r="AR54"/>
      <c r="AS54"/>
      <c r="AT54"/>
      <c r="AU54"/>
      <c r="AV54"/>
      <c r="AW54"/>
    </row>
    <row r="55" spans="1:49">
      <c r="A55" s="43">
        <v>322</v>
      </c>
      <c r="B55" s="2" t="s">
        <v>97</v>
      </c>
      <c r="C55" s="42">
        <v>4</v>
      </c>
      <c r="D55" s="34">
        <v>2108</v>
      </c>
      <c r="E55" s="41">
        <v>2108</v>
      </c>
      <c r="F55" s="4">
        <v>781</v>
      </c>
      <c r="G55" s="4">
        <v>1327</v>
      </c>
      <c r="H55" s="36">
        <f t="shared" si="10"/>
        <v>0.62950664136622392</v>
      </c>
      <c r="I55" s="34">
        <v>373</v>
      </c>
      <c r="J55" s="34">
        <v>1610</v>
      </c>
      <c r="K55" s="37">
        <f t="shared" si="11"/>
        <v>125</v>
      </c>
      <c r="L55" s="37">
        <f t="shared" si="12"/>
        <v>1735</v>
      </c>
      <c r="M55" s="34">
        <v>44</v>
      </c>
      <c r="N55" s="34">
        <v>74</v>
      </c>
      <c r="O55" s="34">
        <v>7</v>
      </c>
      <c r="P55" s="34" t="s">
        <v>80</v>
      </c>
      <c r="Q55" s="38">
        <f t="shared" si="19"/>
        <v>0.76375711574952565</v>
      </c>
      <c r="R55" s="38">
        <f t="shared" si="13"/>
        <v>0.82305502846299805</v>
      </c>
      <c r="S55" s="38">
        <f>VLOOKUP(A55,'[1]LFS data 2019'!$AE$4:$AF$227,2,FALSE)</f>
        <v>1</v>
      </c>
      <c r="T55" s="39">
        <f t="shared" si="14"/>
        <v>0.4</v>
      </c>
      <c r="U55" s="40">
        <f t="shared" si="15"/>
        <v>0.32700822264389628</v>
      </c>
      <c r="V55" s="39" t="str">
        <f t="shared" si="16"/>
        <v>High Worker Vulnerability</v>
      </c>
      <c r="W55" s="35">
        <v>0.76850029687461574</v>
      </c>
      <c r="X55" s="35">
        <v>2.1673486255996112E-2</v>
      </c>
      <c r="Y55" s="16" t="s">
        <v>43</v>
      </c>
      <c r="Z55" s="13">
        <v>0</v>
      </c>
      <c r="AA55" s="13">
        <v>0</v>
      </c>
      <c r="AB55" s="13">
        <v>8</v>
      </c>
      <c r="AC55" s="13">
        <v>8</v>
      </c>
      <c r="AD55" s="13">
        <v>3</v>
      </c>
      <c r="AE55" s="13">
        <v>0</v>
      </c>
      <c r="AF55" s="13">
        <f t="shared" si="17"/>
        <v>19</v>
      </c>
      <c r="AG55" s="13" t="str" cm="1">
        <f t="array" ref="AG55">_xlfn.IFS(AH55&gt;0.6,"High",AND(AH55&gt;0.3,AH55&lt;=0.6),"Medium",AND(AH55&gt;0,AH55&lt;=0.3),"Low",AH55=0,"None")</f>
        <v>Medium</v>
      </c>
      <c r="AH55" s="14">
        <f t="shared" si="18"/>
        <v>0.45263157894736838</v>
      </c>
      <c r="AI55" s="13" t="s">
        <v>44</v>
      </c>
      <c r="AJ55" s="44">
        <v>0.47000000000000008</v>
      </c>
      <c r="AR55"/>
      <c r="AS55"/>
      <c r="AT55"/>
      <c r="AU55"/>
      <c r="AV55"/>
      <c r="AW55"/>
    </row>
    <row r="56" spans="1:49">
      <c r="A56" s="43">
        <v>323</v>
      </c>
      <c r="B56" s="2" t="s">
        <v>98</v>
      </c>
      <c r="C56" s="42">
        <v>3</v>
      </c>
      <c r="D56" s="34">
        <v>660</v>
      </c>
      <c r="E56" s="4">
        <v>660</v>
      </c>
      <c r="F56" s="4">
        <v>210</v>
      </c>
      <c r="G56" s="4">
        <v>450</v>
      </c>
      <c r="H56" s="36">
        <f t="shared" si="10"/>
        <v>0.68181818181818177</v>
      </c>
      <c r="I56" s="34">
        <v>579</v>
      </c>
      <c r="J56" s="34">
        <v>60</v>
      </c>
      <c r="K56" s="37">
        <f t="shared" si="11"/>
        <v>21</v>
      </c>
      <c r="L56" s="37">
        <f t="shared" si="12"/>
        <v>81</v>
      </c>
      <c r="M56" s="34">
        <v>21</v>
      </c>
      <c r="N56" s="34" t="s">
        <v>80</v>
      </c>
      <c r="O56" s="34" t="s">
        <v>80</v>
      </c>
      <c r="P56" s="34" t="s">
        <v>80</v>
      </c>
      <c r="Q56" s="38">
        <f t="shared" si="19"/>
        <v>9.0909090909090912E-2</v>
      </c>
      <c r="R56" s="38">
        <f t="shared" si="13"/>
        <v>0.12272727272727273</v>
      </c>
      <c r="S56" s="38">
        <f>VLOOKUP(A56,'[1]LFS data 2019'!$AE$4:$AF$227,2,FALSE)</f>
        <v>0.40305530000000001</v>
      </c>
      <c r="T56" s="39">
        <f t="shared" si="14"/>
        <v>0.2</v>
      </c>
      <c r="U56" s="40">
        <f t="shared" si="15"/>
        <v>8.0506716969696968E-2</v>
      </c>
      <c r="V56" s="39" t="str">
        <f t="shared" si="16"/>
        <v>Low Woker Vulnerability</v>
      </c>
      <c r="W56" s="35">
        <v>0.61769737859786922</v>
      </c>
      <c r="X56" s="35">
        <v>0.69226214416239451</v>
      </c>
      <c r="Y56" s="16" t="s">
        <v>46</v>
      </c>
      <c r="Z56" s="13">
        <v>1</v>
      </c>
      <c r="AA56" s="13">
        <v>1</v>
      </c>
      <c r="AB56" s="13">
        <v>1</v>
      </c>
      <c r="AC56" s="13">
        <v>0</v>
      </c>
      <c r="AD56" s="13">
        <v>12</v>
      </c>
      <c r="AE56" s="13">
        <v>11</v>
      </c>
      <c r="AF56" s="13">
        <f t="shared" si="17"/>
        <v>26</v>
      </c>
      <c r="AG56" s="13" t="str" cm="1">
        <f t="array" ref="AG56">_xlfn.IFS(AH56&gt;0.6,"High",AND(AH56&gt;0.3,AH56&lt;=0.6),"Medium",AND(AH56&gt;0,AH56&lt;=0.3),"Low",AH56=0,"None")</f>
        <v>Low</v>
      </c>
      <c r="AH56" s="14">
        <f t="shared" si="18"/>
        <v>0.18461538461538463</v>
      </c>
      <c r="AI56" s="13" t="s">
        <v>40</v>
      </c>
      <c r="AJ56" s="44">
        <v>0.18461538461538463</v>
      </c>
      <c r="AR56"/>
      <c r="AS56"/>
      <c r="AT56"/>
      <c r="AU56"/>
      <c r="AV56"/>
      <c r="AW56"/>
    </row>
    <row r="57" spans="1:49">
      <c r="A57" s="43">
        <v>324</v>
      </c>
      <c r="B57" s="2" t="s">
        <v>99</v>
      </c>
      <c r="C57" s="42">
        <v>15</v>
      </c>
      <c r="D57" s="34">
        <v>1045</v>
      </c>
      <c r="E57" s="41">
        <v>1042</v>
      </c>
      <c r="F57" s="4">
        <v>360</v>
      </c>
      <c r="G57" s="4">
        <v>685</v>
      </c>
      <c r="H57" s="36">
        <f t="shared" si="10"/>
        <v>0.65550239234449759</v>
      </c>
      <c r="I57" s="34">
        <v>290</v>
      </c>
      <c r="J57" s="34">
        <v>129</v>
      </c>
      <c r="K57" s="37">
        <f t="shared" si="11"/>
        <v>623</v>
      </c>
      <c r="L57" s="37">
        <f t="shared" si="12"/>
        <v>752</v>
      </c>
      <c r="M57" s="34">
        <v>97</v>
      </c>
      <c r="N57" s="34">
        <v>44</v>
      </c>
      <c r="O57" s="34">
        <v>81</v>
      </c>
      <c r="P57" s="34">
        <v>401</v>
      </c>
      <c r="Q57" s="38">
        <f t="shared" si="19"/>
        <v>0.1238003838771593</v>
      </c>
      <c r="R57" s="38">
        <f t="shared" si="13"/>
        <v>0.72168905950095974</v>
      </c>
      <c r="S57" s="38">
        <f>VLOOKUP(A57,'[1]LFS data 2019'!$AE$4:$AF$227,2,FALSE)</f>
        <v>0.52710420000000002</v>
      </c>
      <c r="T57" s="39">
        <f t="shared" si="14"/>
        <v>0.4</v>
      </c>
      <c r="U57" s="40">
        <f t="shared" si="15"/>
        <v>0.25390608691272765</v>
      </c>
      <c r="V57" s="39" t="str">
        <f t="shared" si="16"/>
        <v>High Worker Vulnerability</v>
      </c>
      <c r="W57" s="35">
        <v>0.16636690228784509</v>
      </c>
      <c r="X57" s="35">
        <v>0.37603383957165426</v>
      </c>
      <c r="Y57" s="16" t="s">
        <v>46</v>
      </c>
      <c r="Z57" s="13">
        <v>0</v>
      </c>
      <c r="AA57" s="13">
        <v>3</v>
      </c>
      <c r="AB57" s="13">
        <v>9</v>
      </c>
      <c r="AC57" s="13">
        <v>3</v>
      </c>
      <c r="AD57" s="13">
        <v>0</v>
      </c>
      <c r="AE57" s="13">
        <v>0</v>
      </c>
      <c r="AF57" s="13">
        <f t="shared" si="17"/>
        <v>15</v>
      </c>
      <c r="AG57" s="13" t="str" cm="1">
        <f t="array" ref="AG57">_xlfn.IFS(AH57&gt;0.6,"High",AND(AH57&gt;0.3,AH57&lt;=0.6),"Medium",AND(AH57&gt;0,AH57&lt;=0.3),"Low",AH57=0,"None")</f>
        <v>Medium</v>
      </c>
      <c r="AH57" s="14">
        <f t="shared" si="18"/>
        <v>0.60000000000000009</v>
      </c>
      <c r="AI57" s="13" t="s">
        <v>44</v>
      </c>
      <c r="AJ57" s="44">
        <v>0.60000000000000009</v>
      </c>
      <c r="AR57"/>
      <c r="AS57"/>
      <c r="AT57"/>
      <c r="AU57"/>
      <c r="AV57"/>
      <c r="AW57"/>
    </row>
    <row r="58" spans="1:49">
      <c r="A58" s="49">
        <v>329</v>
      </c>
      <c r="B58" s="50" t="s">
        <v>100</v>
      </c>
      <c r="C58" s="51">
        <v>28</v>
      </c>
      <c r="D58" s="52">
        <v>6798</v>
      </c>
      <c r="E58" s="53">
        <v>6788</v>
      </c>
      <c r="F58" s="54">
        <v>3092</v>
      </c>
      <c r="G58" s="54">
        <v>3706</v>
      </c>
      <c r="H58" s="55">
        <f t="shared" si="10"/>
        <v>0.54516034127684609</v>
      </c>
      <c r="I58" s="52">
        <v>4043</v>
      </c>
      <c r="J58" s="52">
        <v>964</v>
      </c>
      <c r="K58" s="56">
        <f t="shared" si="11"/>
        <v>1780</v>
      </c>
      <c r="L58" s="56">
        <f t="shared" si="12"/>
        <v>2744</v>
      </c>
      <c r="M58" s="52">
        <v>539</v>
      </c>
      <c r="N58" s="52">
        <v>467</v>
      </c>
      <c r="O58" s="52">
        <v>385</v>
      </c>
      <c r="P58" s="52">
        <v>389</v>
      </c>
      <c r="Q58" s="57">
        <f t="shared" si="19"/>
        <v>0.14201532115497936</v>
      </c>
      <c r="R58" s="57">
        <f t="shared" si="13"/>
        <v>0.40424278137890396</v>
      </c>
      <c r="S58" s="57">
        <f>VLOOKUP(A58,'[1]LFS data 2019'!$AE$4:$AF$227,2,FALSE)</f>
        <v>0.81591400000000003</v>
      </c>
      <c r="T58" s="58">
        <f t="shared" si="14"/>
        <v>0.4</v>
      </c>
      <c r="U58" s="59">
        <f t="shared" si="15"/>
        <v>0.23537561635410001</v>
      </c>
      <c r="V58" s="58" t="str">
        <f t="shared" si="16"/>
        <v>High Worker Vulnerability</v>
      </c>
      <c r="W58" s="60" t="s">
        <v>39</v>
      </c>
      <c r="X58" s="60" t="s">
        <v>39</v>
      </c>
      <c r="Y58" s="60" t="s">
        <v>39</v>
      </c>
      <c r="Z58" s="61">
        <v>23</v>
      </c>
      <c r="AA58" s="61">
        <v>21</v>
      </c>
      <c r="AB58" s="61">
        <v>33</v>
      </c>
      <c r="AC58" s="61">
        <v>5</v>
      </c>
      <c r="AD58" s="61">
        <v>10</v>
      </c>
      <c r="AE58" s="61">
        <v>3</v>
      </c>
      <c r="AF58" s="61">
        <f t="shared" si="17"/>
        <v>95</v>
      </c>
      <c r="AG58" s="61" t="str" cm="1">
        <f t="array" ref="AG58">_xlfn.IFS(AH58&gt;0.6,"High",AND(AH58&gt;0.3,AH58&lt;=0.6),"Medium",AND(AH58&gt;0,AH58&lt;=0.3),"Low",AH58=0,"None")</f>
        <v>High</v>
      </c>
      <c r="AH58" s="62">
        <f t="shared" si="18"/>
        <v>0.66947368421052622</v>
      </c>
      <c r="AI58" s="61" t="s">
        <v>48</v>
      </c>
      <c r="AJ58" s="63">
        <v>0.67200000000000015</v>
      </c>
      <c r="AR58"/>
      <c r="AS58"/>
      <c r="AT58"/>
      <c r="AU58"/>
      <c r="AV58"/>
      <c r="AW58"/>
    </row>
    <row r="59" spans="1:49">
      <c r="AR59"/>
      <c r="AS59"/>
      <c r="AT59"/>
      <c r="AU59"/>
      <c r="AV59"/>
      <c r="AW59"/>
    </row>
    <row r="60" spans="1:49">
      <c r="A60" t="s">
        <v>101</v>
      </c>
      <c r="AR60"/>
      <c r="AS60"/>
      <c r="AT60"/>
    </row>
    <row r="61" spans="1:49">
      <c r="AR61"/>
      <c r="AS61"/>
      <c r="AT61"/>
    </row>
    <row r="62" spans="1:49">
      <c r="AR62"/>
      <c r="AS62"/>
      <c r="AT62"/>
    </row>
    <row r="63" spans="1:49">
      <c r="AR63"/>
      <c r="AS63"/>
      <c r="AT63"/>
    </row>
    <row r="64" spans="1:49">
      <c r="AR64"/>
      <c r="AS64"/>
      <c r="AT64"/>
    </row>
    <row r="65" spans="14:46">
      <c r="AR65"/>
      <c r="AS65"/>
      <c r="AT65"/>
    </row>
    <row r="66" spans="14:46">
      <c r="AR66"/>
      <c r="AS66"/>
      <c r="AT66"/>
    </row>
    <row r="67" spans="14:46">
      <c r="AR67"/>
      <c r="AS67"/>
      <c r="AT67"/>
    </row>
    <row r="68" spans="14:46">
      <c r="AR68"/>
      <c r="AS68"/>
      <c r="AT68"/>
    </row>
    <row r="69" spans="14:46">
      <c r="AR69"/>
      <c r="AS69"/>
      <c r="AT69"/>
    </row>
    <row r="70" spans="14:46">
      <c r="AR70"/>
      <c r="AS70"/>
      <c r="AT70"/>
    </row>
    <row r="71" spans="14:46">
      <c r="AR71"/>
      <c r="AS71"/>
      <c r="AT71"/>
    </row>
    <row r="72" spans="14:46">
      <c r="AR72"/>
      <c r="AS72"/>
      <c r="AT72"/>
    </row>
    <row r="73" spans="14:46">
      <c r="AR73"/>
      <c r="AS73"/>
      <c r="AT73"/>
    </row>
    <row r="74" spans="14:46">
      <c r="AR74"/>
      <c r="AS74"/>
      <c r="AT74"/>
    </row>
    <row r="75" spans="14:46">
      <c r="AR75"/>
      <c r="AS75"/>
      <c r="AT75"/>
    </row>
    <row r="76" spans="14:46">
      <c r="AR76"/>
      <c r="AS76"/>
      <c r="AT76"/>
    </row>
    <row r="77" spans="14:46">
      <c r="AR77"/>
      <c r="AS77"/>
      <c r="AT77"/>
    </row>
    <row r="78" spans="14:46">
      <c r="AR78"/>
      <c r="AS78"/>
      <c r="AT78"/>
    </row>
    <row r="79" spans="14:46">
      <c r="AR79"/>
      <c r="AS79"/>
      <c r="AT79"/>
    </row>
    <row r="80" spans="14:46" ht="18">
      <c r="N80" s="22">
        <v>9983</v>
      </c>
      <c r="O80" s="19">
        <v>4189</v>
      </c>
      <c r="P80" s="19">
        <f>N80-O80</f>
        <v>5794</v>
      </c>
      <c r="AR80"/>
      <c r="AS80"/>
      <c r="AT80"/>
    </row>
    <row r="81" spans="15:46">
      <c r="AR81"/>
      <c r="AS81"/>
      <c r="AT81"/>
    </row>
    <row r="82" spans="15:46" ht="18">
      <c r="O82" s="22">
        <v>935804</v>
      </c>
      <c r="AR82"/>
      <c r="AS82"/>
      <c r="AT82"/>
    </row>
    <row r="83" spans="15:46" ht="18">
      <c r="O83" s="23">
        <v>1290673</v>
      </c>
      <c r="AR83"/>
      <c r="AS83"/>
      <c r="AT83"/>
    </row>
    <row r="84" spans="15:46">
      <c r="O84" s="19">
        <f>O83-O82</f>
        <v>354869</v>
      </c>
      <c r="AR84"/>
      <c r="AS84"/>
      <c r="AT84"/>
    </row>
    <row r="85" spans="15:46" ht="18">
      <c r="O85" s="22">
        <v>359681</v>
      </c>
      <c r="AR85"/>
      <c r="AS85"/>
      <c r="AT85"/>
    </row>
    <row r="86" spans="15:46">
      <c r="O86" s="19">
        <f>O85-O84</f>
        <v>4812</v>
      </c>
      <c r="AR86"/>
      <c r="AS86"/>
      <c r="AT86"/>
    </row>
    <row r="87" spans="15:46">
      <c r="AR87"/>
      <c r="AS87"/>
      <c r="AT87"/>
    </row>
    <row r="88" spans="15:46">
      <c r="AR88"/>
      <c r="AS88"/>
      <c r="AT88"/>
    </row>
    <row r="89" spans="15:46">
      <c r="AR89"/>
      <c r="AS89"/>
      <c r="AT89"/>
    </row>
    <row r="90" spans="15:46">
      <c r="AR90"/>
      <c r="AS90"/>
      <c r="AT90"/>
    </row>
    <row r="91" spans="15:46">
      <c r="AR91"/>
      <c r="AS91"/>
      <c r="AT91"/>
    </row>
    <row r="92" spans="15:46">
      <c r="AR92"/>
      <c r="AS92"/>
      <c r="AT92"/>
    </row>
    <row r="93" spans="15:46">
      <c r="AR93"/>
      <c r="AS93"/>
      <c r="AT93"/>
    </row>
    <row r="94" spans="15:46">
      <c r="AR94"/>
      <c r="AS94"/>
      <c r="AT94"/>
    </row>
    <row r="95" spans="15:46">
      <c r="AR95"/>
      <c r="AS95"/>
      <c r="AT95"/>
    </row>
    <row r="96" spans="15:46">
      <c r="AR96"/>
      <c r="AS96"/>
      <c r="AT96"/>
    </row>
    <row r="97" spans="44:46">
      <c r="AR97"/>
      <c r="AS97"/>
      <c r="AT97"/>
    </row>
    <row r="98" spans="44:46">
      <c r="AR98"/>
      <c r="AS98"/>
      <c r="AT98"/>
    </row>
    <row r="99" spans="44:46">
      <c r="AR99"/>
      <c r="AS99"/>
      <c r="AT99"/>
    </row>
    <row r="100" spans="44:46">
      <c r="AR100"/>
      <c r="AS100"/>
      <c r="AT100"/>
    </row>
    <row r="101" spans="44:46">
      <c r="AR101"/>
      <c r="AS101"/>
      <c r="AT101"/>
    </row>
    <row r="102" spans="44:46">
      <c r="AR102"/>
      <c r="AS102"/>
      <c r="AT102"/>
    </row>
    <row r="103" spans="44:46">
      <c r="AR103"/>
      <c r="AS103"/>
      <c r="AT103"/>
    </row>
    <row r="104" spans="44:46">
      <c r="AR104"/>
      <c r="AS104"/>
      <c r="AT104"/>
    </row>
    <row r="105" spans="44:46">
      <c r="AR105"/>
      <c r="AS105"/>
      <c r="AT105"/>
    </row>
    <row r="106" spans="44:46">
      <c r="AR106"/>
      <c r="AS106"/>
      <c r="AT106"/>
    </row>
    <row r="107" spans="44:46">
      <c r="AR107"/>
      <c r="AS107"/>
      <c r="AT107"/>
    </row>
    <row r="108" spans="44:46">
      <c r="AR108"/>
      <c r="AS108"/>
      <c r="AT108"/>
    </row>
    <row r="109" spans="44:46">
      <c r="AR109"/>
      <c r="AS109"/>
      <c r="AT109"/>
    </row>
    <row r="110" spans="44:46">
      <c r="AR110"/>
      <c r="AS110"/>
      <c r="AT110"/>
    </row>
    <row r="111" spans="44:46">
      <c r="AR111"/>
      <c r="AS111"/>
      <c r="AT111"/>
    </row>
    <row r="112" spans="44:46">
      <c r="AR112"/>
      <c r="AS112"/>
      <c r="AT112"/>
    </row>
    <row r="113" spans="44:46">
      <c r="AR113"/>
      <c r="AS113"/>
      <c r="AT113"/>
    </row>
    <row r="114" spans="44:46">
      <c r="AR114"/>
      <c r="AS114"/>
      <c r="AT114"/>
    </row>
    <row r="115" spans="44:46">
      <c r="AR115"/>
      <c r="AS115"/>
      <c r="AT115"/>
    </row>
    <row r="116" spans="44:46">
      <c r="AR116"/>
      <c r="AS116"/>
      <c r="AT116"/>
    </row>
    <row r="117" spans="44:46">
      <c r="AR117"/>
      <c r="AS117"/>
      <c r="AT117"/>
    </row>
    <row r="118" spans="44:46">
      <c r="AR118"/>
      <c r="AS118"/>
      <c r="AT118"/>
    </row>
    <row r="119" spans="44:46">
      <c r="AR119"/>
      <c r="AS119"/>
      <c r="AT119"/>
    </row>
    <row r="120" spans="44:46">
      <c r="AR120"/>
      <c r="AS120"/>
      <c r="AT120"/>
    </row>
    <row r="121" spans="44:46">
      <c r="AR121"/>
      <c r="AS121"/>
      <c r="AT121"/>
    </row>
    <row r="122" spans="44:46">
      <c r="AR122"/>
      <c r="AS122"/>
      <c r="AT122"/>
    </row>
    <row r="123" spans="44:46">
      <c r="AR123"/>
      <c r="AS123"/>
      <c r="AT123"/>
    </row>
    <row r="124" spans="44:46">
      <c r="AR124"/>
      <c r="AS124"/>
      <c r="AT124"/>
    </row>
    <row r="125" spans="44:46">
      <c r="AR125"/>
      <c r="AS125"/>
      <c r="AT125"/>
    </row>
    <row r="126" spans="44:46">
      <c r="AR126"/>
      <c r="AS126"/>
      <c r="AT126"/>
    </row>
    <row r="127" spans="44:46">
      <c r="AR127"/>
      <c r="AS127"/>
      <c r="AT127"/>
    </row>
  </sheetData>
  <mergeCells count="4">
    <mergeCell ref="A1:B1"/>
    <mergeCell ref="C1:V1"/>
    <mergeCell ref="W1:Y1"/>
    <mergeCell ref="Z1:AJ1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A84C3-1C19-478F-BE59-063B3FF844AD}">
  <sheetPr>
    <tabColor theme="9"/>
  </sheetPr>
  <dimension ref="A1:X43"/>
  <sheetViews>
    <sheetView workbookViewId="0">
      <pane xSplit="2" ySplit="3" topLeftCell="J23" activePane="bottomRight" state="frozen"/>
      <selection pane="bottomRight" activeCell="A3" sqref="A3:X38"/>
      <selection pane="bottomLeft" activeCell="BJ6" sqref="BJ6:BJ58"/>
      <selection pane="topRight" activeCell="BJ6" sqref="BJ6:BJ58"/>
    </sheetView>
  </sheetViews>
  <sheetFormatPr defaultRowHeight="14.45"/>
  <cols>
    <col min="1" max="1" width="14" style="20" customWidth="1"/>
    <col min="2" max="2" width="46.28515625" customWidth="1"/>
    <col min="3" max="3" width="33.140625" style="25" customWidth="1"/>
    <col min="4" max="4" width="35.5703125" style="20" customWidth="1"/>
    <col min="5" max="5" width="14.28515625" customWidth="1"/>
    <col min="6" max="6" width="34.28515625" customWidth="1"/>
    <col min="7" max="7" width="11.7109375" customWidth="1"/>
    <col min="8" max="8" width="25.85546875" customWidth="1"/>
    <col min="9" max="9" width="46.28515625" customWidth="1"/>
    <col min="10" max="10" width="26.28515625" customWidth="1"/>
    <col min="11" max="11" width="27.28515625" customWidth="1"/>
    <col min="12" max="12" width="27.5703125" customWidth="1"/>
    <col min="13" max="13" width="57.140625" customWidth="1"/>
    <col min="14" max="14" width="8.7109375" customWidth="1"/>
    <col min="15" max="18" width="8.85546875" customWidth="1"/>
    <col min="19" max="19" width="16" customWidth="1"/>
    <col min="20" max="20" width="8.85546875" customWidth="1"/>
    <col min="21" max="21" width="28.28515625" customWidth="1"/>
    <col min="22" max="22" width="23.85546875" customWidth="1"/>
    <col min="23" max="23" width="38" customWidth="1"/>
    <col min="24" max="24" width="33.140625" customWidth="1"/>
    <col min="26" max="59" width="4" bestFit="1" customWidth="1"/>
  </cols>
  <sheetData>
    <row r="1" spans="1:24">
      <c r="A1" s="24"/>
      <c r="D1"/>
      <c r="E1" s="25"/>
      <c r="G1" s="25"/>
      <c r="I1" s="25"/>
      <c r="K1" s="25"/>
      <c r="M1" s="25"/>
      <c r="N1" s="25"/>
      <c r="P1" s="25"/>
      <c r="R1" s="25"/>
      <c r="V1" s="25"/>
      <c r="X1" s="25"/>
    </row>
    <row r="2" spans="1:24">
      <c r="A2" s="94" t="s">
        <v>0</v>
      </c>
      <c r="B2" s="96"/>
      <c r="C2" s="94" t="s">
        <v>1</v>
      </c>
      <c r="D2" s="95"/>
      <c r="E2" s="95"/>
      <c r="F2" s="95"/>
      <c r="G2" s="95"/>
      <c r="H2" s="95"/>
      <c r="I2" s="95"/>
      <c r="J2" s="96"/>
      <c r="K2" s="93" t="s">
        <v>2</v>
      </c>
      <c r="L2" s="93"/>
      <c r="M2" s="93"/>
      <c r="N2" s="94" t="s">
        <v>102</v>
      </c>
      <c r="O2" s="95"/>
      <c r="P2" s="95"/>
      <c r="Q2" s="95"/>
      <c r="R2" s="95"/>
      <c r="S2" s="95"/>
      <c r="T2" s="95"/>
      <c r="U2" s="95"/>
      <c r="V2" s="95"/>
      <c r="W2" s="95"/>
      <c r="X2" s="96"/>
    </row>
    <row r="3" spans="1:24">
      <c r="A3" s="68" t="s">
        <v>103</v>
      </c>
      <c r="B3" s="69" t="s">
        <v>0</v>
      </c>
      <c r="C3" s="70" t="s">
        <v>104</v>
      </c>
      <c r="D3" s="71" t="s">
        <v>105</v>
      </c>
      <c r="E3" s="69" t="s">
        <v>9</v>
      </c>
      <c r="F3" s="69" t="s">
        <v>106</v>
      </c>
      <c r="G3" s="72" t="s">
        <v>20</v>
      </c>
      <c r="H3" s="69" t="s">
        <v>21</v>
      </c>
      <c r="I3" s="69" t="s">
        <v>22</v>
      </c>
      <c r="J3" s="69" t="s">
        <v>107</v>
      </c>
      <c r="K3" s="69" t="s">
        <v>108</v>
      </c>
      <c r="L3" s="69" t="s">
        <v>109</v>
      </c>
      <c r="M3" s="69" t="s">
        <v>26</v>
      </c>
      <c r="N3" s="69" t="s">
        <v>27</v>
      </c>
      <c r="O3" s="69" t="s">
        <v>28</v>
      </c>
      <c r="P3" s="69" t="s">
        <v>29</v>
      </c>
      <c r="Q3" s="69" t="s">
        <v>30</v>
      </c>
      <c r="R3" s="69" t="s">
        <v>31</v>
      </c>
      <c r="S3" s="69" t="s">
        <v>32</v>
      </c>
      <c r="T3" s="69" t="s">
        <v>33</v>
      </c>
      <c r="U3" s="69" t="s">
        <v>34</v>
      </c>
      <c r="V3" s="69" t="s">
        <v>110</v>
      </c>
      <c r="W3" s="69" t="s">
        <v>111</v>
      </c>
      <c r="X3" s="73" t="s">
        <v>112</v>
      </c>
    </row>
    <row r="4" spans="1:24">
      <c r="A4" s="64">
        <v>111</v>
      </c>
      <c r="B4" s="26" t="str">
        <f>VLOOKUP(A4,'[1]ISIC descriptionss'!$A$2:$B$370,2,FALSE)</f>
        <v>Growing of cereals (except rice), leguminous crops and oil seeds</v>
      </c>
      <c r="C4" s="27">
        <v>95432.83</v>
      </c>
      <c r="D4" s="4">
        <v>13826.87</v>
      </c>
      <c r="E4" s="5">
        <v>0.42794449999999995</v>
      </c>
      <c r="F4" s="7">
        <v>0.85226991933314444</v>
      </c>
      <c r="G4" s="8">
        <v>0.9908863</v>
      </c>
      <c r="H4" s="9">
        <f t="shared" ref="H4:H9" si="0">IF(C4&gt;50000,1,IF(AND(C4&gt;25000,C4&lt;=50000),0.8,IF(AND(C4&gt;10000,C4&lt;=25000),0.6,IF(AND(C4&gt;1000,C4&lt;=10000),0.4,IF(C4&lt;=1000,0.2,0)))))</f>
        <v>1</v>
      </c>
      <c r="I4" s="10">
        <f t="shared" ref="I4:I9" si="1">((E4+F4+G4)/3)*H4</f>
        <v>0.75703357311104813</v>
      </c>
      <c r="J4" s="10" t="str">
        <f t="shared" ref="J4:J9" si="2">IF(I4&gt;=0.1,"High Worker Vulnerability","Low Woker Vulnerability")</f>
        <v>High Worker Vulnerability</v>
      </c>
      <c r="K4" s="28">
        <v>2.2914884484931122</v>
      </c>
      <c r="L4" s="28">
        <v>4.2383269501015078E-2</v>
      </c>
      <c r="M4" s="11" t="s">
        <v>43</v>
      </c>
      <c r="N4" s="29">
        <v>7</v>
      </c>
      <c r="O4" s="29">
        <v>0</v>
      </c>
      <c r="P4" s="29">
        <v>28</v>
      </c>
      <c r="Q4" s="29">
        <v>26</v>
      </c>
      <c r="R4" s="29">
        <v>1</v>
      </c>
      <c r="S4" s="29">
        <v>16</v>
      </c>
      <c r="T4" s="29">
        <v>78</v>
      </c>
      <c r="U4" s="29" t="str" cm="1">
        <f t="array" ref="U4">_xlfn.IFS(V4&gt;0.6,"High",AND(V4&gt;0.3,V4&lt;=0.6),"Medium",AND(V4&gt;0,V4&lt;=0.3),"Low",V4=0,"None")</f>
        <v>Medium</v>
      </c>
      <c r="V4" s="12">
        <f>1*(N4/T4)+0.8*(O4/T4)+0.6*(P4/T4)+0.4*(Q4/T4)+0.2*(R4/T4)</f>
        <v>0.44102564102564101</v>
      </c>
      <c r="W4" s="29" t="s">
        <v>44</v>
      </c>
      <c r="X4" s="66">
        <v>0.44102564102564101</v>
      </c>
    </row>
    <row r="5" spans="1:24">
      <c r="A5" s="64">
        <v>112</v>
      </c>
      <c r="B5" s="26" t="str">
        <f>VLOOKUP(A5,'[1]ISIC descriptionss'!$A$2:$B$370,2,FALSE)</f>
        <v>Growing of rice</v>
      </c>
      <c r="C5" s="27">
        <v>513761.9</v>
      </c>
      <c r="D5" s="4">
        <v>64029.279999999999</v>
      </c>
      <c r="E5" s="5">
        <v>0.22293359999999995</v>
      </c>
      <c r="F5" s="7">
        <v>0.83443891451138019</v>
      </c>
      <c r="G5" s="8">
        <v>0.9947144</v>
      </c>
      <c r="H5" s="9">
        <f t="shared" si="0"/>
        <v>1</v>
      </c>
      <c r="I5" s="10">
        <f t="shared" si="1"/>
        <v>0.68402897150379338</v>
      </c>
      <c r="J5" s="10" t="str">
        <f t="shared" si="2"/>
        <v>High Worker Vulnerability</v>
      </c>
      <c r="K5" s="30">
        <v>9.3926055469485559E-3</v>
      </c>
      <c r="L5" s="30">
        <v>7.9552215486312526E-4</v>
      </c>
      <c r="M5" s="11" t="s">
        <v>43</v>
      </c>
      <c r="N5" s="29">
        <v>0</v>
      </c>
      <c r="O5" s="29">
        <v>0</v>
      </c>
      <c r="P5" s="29">
        <v>1</v>
      </c>
      <c r="Q5" s="29">
        <v>0</v>
      </c>
      <c r="R5" s="29">
        <v>0</v>
      </c>
      <c r="S5" s="29">
        <v>0</v>
      </c>
      <c r="T5" s="29">
        <v>1</v>
      </c>
      <c r="U5" s="29" t="str" cm="1">
        <f t="array" ref="U5">_xlfn.IFS(V5&gt;0.6,"High",AND(V5&gt;0.3,V5&lt;=0.6),"Medium",AND(V5&gt;0,V5&lt;=0.3),"Low",V5=0,"None")</f>
        <v>Medium</v>
      </c>
      <c r="V5" s="12">
        <f>1*(N5/T5)+0.8*(O5/T5)+0.6*(P5/T5)+0.4*(Q5/T5)+0.2*(R5/T5)</f>
        <v>0.6</v>
      </c>
      <c r="W5" s="29" t="s">
        <v>44</v>
      </c>
      <c r="X5" s="66">
        <v>0.6</v>
      </c>
    </row>
    <row r="6" spans="1:24">
      <c r="A6" s="64">
        <v>113</v>
      </c>
      <c r="B6" s="26" t="str">
        <f>VLOOKUP(A6,'[1]ISIC descriptionss'!$A$2:$B$370,2,FALSE)</f>
        <v>Growing of vegetables and melons, roots and tubers</v>
      </c>
      <c r="C6" s="27">
        <v>359125</v>
      </c>
      <c r="D6" s="4">
        <v>85454.87</v>
      </c>
      <c r="E6" s="5">
        <v>0.37579070000000003</v>
      </c>
      <c r="F6" s="7">
        <v>0.8399699531513678</v>
      </c>
      <c r="G6" s="8">
        <v>0.99248979999999998</v>
      </c>
      <c r="H6" s="9">
        <f t="shared" si="0"/>
        <v>1</v>
      </c>
      <c r="I6" s="10">
        <f t="shared" si="1"/>
        <v>0.73608348438378923</v>
      </c>
      <c r="J6" s="10" t="str">
        <f t="shared" si="2"/>
        <v>High Worker Vulnerability</v>
      </c>
      <c r="K6" s="28">
        <v>0.36028100957596693</v>
      </c>
      <c r="L6" s="28">
        <v>1.303532523672693E-2</v>
      </c>
      <c r="M6" s="11" t="s">
        <v>46</v>
      </c>
      <c r="N6" s="29">
        <v>31</v>
      </c>
      <c r="O6" s="29">
        <v>1</v>
      </c>
      <c r="P6" s="29">
        <v>2</v>
      </c>
      <c r="Q6" s="29">
        <v>4</v>
      </c>
      <c r="R6" s="29">
        <v>0</v>
      </c>
      <c r="S6" s="29">
        <v>4</v>
      </c>
      <c r="T6" s="29">
        <v>42</v>
      </c>
      <c r="U6" s="29" t="str" cm="1">
        <f t="array" ref="U6">_xlfn.IFS(V6&gt;0.6,"High",AND(V6&gt;0.3,V6&lt;=0.6),"Medium",AND(V6&gt;0,V6&lt;=0.3),"Low",V6=0,"None")</f>
        <v>High</v>
      </c>
      <c r="V6" s="12">
        <f>1*(N6/T6)+0.8*(O6/T6)+0.6*(P6/T6)+0.4*(Q6/T6)+0.2*(R6/T6)</f>
        <v>0.82380952380952388</v>
      </c>
      <c r="W6" s="29" t="s">
        <v>48</v>
      </c>
      <c r="X6" s="66">
        <v>0.82380952380952388</v>
      </c>
    </row>
    <row r="7" spans="1:24">
      <c r="A7" s="64">
        <v>114</v>
      </c>
      <c r="B7" s="26" t="str">
        <f>VLOOKUP(A7,'[1]ISIC descriptionss'!$A$2:$B$370,2,FALSE)</f>
        <v>Growing of sugar cane</v>
      </c>
      <c r="C7" s="27">
        <v>4533.8190000000004</v>
      </c>
      <c r="D7" s="4">
        <v>444.49119999999999</v>
      </c>
      <c r="E7" s="5">
        <v>0.30210040000000005</v>
      </c>
      <c r="F7" s="7">
        <v>0.88130480998703364</v>
      </c>
      <c r="G7" s="8">
        <v>0.95844470000000004</v>
      </c>
      <c r="H7" s="9">
        <f t="shared" si="0"/>
        <v>0.4</v>
      </c>
      <c r="I7" s="10">
        <f t="shared" si="1"/>
        <v>0.28557998799827117</v>
      </c>
      <c r="J7" s="10" t="str">
        <f t="shared" si="2"/>
        <v>High Worker Vulnerability</v>
      </c>
      <c r="K7" s="28">
        <v>3.630466301765973E-3</v>
      </c>
      <c r="L7" s="28">
        <v>1.0570339753782226E-3</v>
      </c>
      <c r="M7" s="11" t="s">
        <v>43</v>
      </c>
      <c r="N7" s="29">
        <v>0</v>
      </c>
      <c r="O7" s="29">
        <v>0</v>
      </c>
      <c r="P7" s="29">
        <v>1</v>
      </c>
      <c r="Q7" s="29">
        <v>0</v>
      </c>
      <c r="R7" s="29">
        <v>0</v>
      </c>
      <c r="S7" s="29">
        <v>0</v>
      </c>
      <c r="T7" s="29">
        <v>1</v>
      </c>
      <c r="U7" s="29" t="str" cm="1">
        <f t="array" ref="U7">_xlfn.IFS(V7&gt;0.6,"High",AND(V7&gt;0.3,V7&lt;=0.6),"Medium",AND(V7&gt;0,V7&lt;=0.3),"Low",V7=0,"None")</f>
        <v>Medium</v>
      </c>
      <c r="V7" s="12">
        <f>1*(N7/T7)+0.8*(O7/T7)+0.6*(P7/T7)+0.4*(Q7/T7)+0.2*(R7/T7)</f>
        <v>0.6</v>
      </c>
      <c r="W7" s="29" t="s">
        <v>44</v>
      </c>
      <c r="X7" s="66">
        <v>0.6</v>
      </c>
    </row>
    <row r="8" spans="1:24">
      <c r="A8" s="64">
        <v>116</v>
      </c>
      <c r="B8" s="26" t="s">
        <v>113</v>
      </c>
      <c r="C8" s="27">
        <v>810.22670000000005</v>
      </c>
      <c r="D8" s="4">
        <v>0</v>
      </c>
      <c r="E8" s="5">
        <v>0.72163709999999992</v>
      </c>
      <c r="F8" s="7">
        <v>0.85954609972799223</v>
      </c>
      <c r="G8" s="8">
        <v>1</v>
      </c>
      <c r="H8" s="9">
        <f t="shared" si="0"/>
        <v>0.2</v>
      </c>
      <c r="I8" s="10">
        <f t="shared" si="1"/>
        <v>0.17207887998186616</v>
      </c>
      <c r="J8" s="10" t="str">
        <f t="shared" si="2"/>
        <v>High Worker Vulnerability</v>
      </c>
      <c r="K8" s="28" t="s">
        <v>39</v>
      </c>
      <c r="L8" s="28" t="s">
        <v>39</v>
      </c>
      <c r="M8" s="28" t="s">
        <v>39</v>
      </c>
      <c r="N8" s="29">
        <v>0</v>
      </c>
      <c r="O8" s="29">
        <v>0</v>
      </c>
      <c r="P8" s="29">
        <v>21</v>
      </c>
      <c r="Q8" s="29">
        <v>0</v>
      </c>
      <c r="R8" s="29">
        <v>0</v>
      </c>
      <c r="S8" s="29">
        <v>8</v>
      </c>
      <c r="T8" s="29">
        <v>29</v>
      </c>
      <c r="U8" s="29" t="str" cm="1">
        <f t="array" ref="U8">_xlfn.IFS(V8&gt;0.6,"High",AND(V8&gt;0.3,V8&lt;=0.6),"Medium",AND(V8&gt;0,V8&lt;=0.3),"Low",V8=0,"None")</f>
        <v>None</v>
      </c>
      <c r="V8" s="12">
        <v>0</v>
      </c>
      <c r="W8" s="29" t="s">
        <v>44</v>
      </c>
      <c r="X8" s="66">
        <v>0.43448275862068964</v>
      </c>
    </row>
    <row r="9" spans="1:24">
      <c r="A9" s="64">
        <v>119</v>
      </c>
      <c r="B9" s="26" t="str">
        <f>VLOOKUP(A9,'[1]ISIC descriptionss'!$A$2:$B$370,2,FALSE)</f>
        <v>Growing of other non-perennial crops</v>
      </c>
      <c r="C9" s="27">
        <v>11277.97</v>
      </c>
      <c r="D9" s="4">
        <v>2858.172</v>
      </c>
      <c r="E9" s="5">
        <v>0.70142740000000003</v>
      </c>
      <c r="F9" s="7">
        <v>0.53438982315460848</v>
      </c>
      <c r="G9" s="8">
        <v>0.97019169999999999</v>
      </c>
      <c r="H9" s="9">
        <f t="shared" si="0"/>
        <v>0.6</v>
      </c>
      <c r="I9" s="10">
        <f t="shared" si="1"/>
        <v>0.44120178463092169</v>
      </c>
      <c r="J9" s="10" t="str">
        <f t="shared" si="2"/>
        <v>High Worker Vulnerability</v>
      </c>
      <c r="K9" s="28">
        <v>0.16243655950637786</v>
      </c>
      <c r="L9" s="28">
        <v>0.25090018599075542</v>
      </c>
      <c r="M9" s="11" t="s">
        <v>46</v>
      </c>
      <c r="N9" s="29">
        <v>8</v>
      </c>
      <c r="O9" s="29">
        <v>0</v>
      </c>
      <c r="P9" s="29">
        <v>1</v>
      </c>
      <c r="Q9" s="29">
        <v>0</v>
      </c>
      <c r="R9" s="29">
        <v>0</v>
      </c>
      <c r="S9" s="29">
        <v>10</v>
      </c>
      <c r="T9" s="29">
        <v>19</v>
      </c>
      <c r="U9" s="29" t="str" cm="1">
        <f t="array" ref="U9">_xlfn.IFS(V9&gt;0.6,"High",AND(V9&gt;0.3,V9&lt;=0.6),"Medium",AND(V9&gt;0,V9&lt;=0.3),"Low",V9=0,"None")</f>
        <v>Medium</v>
      </c>
      <c r="V9" s="12">
        <f t="shared" ref="V9:V24" si="3">1*(N9/T9)+0.8*(O9/T9)+0.6*(P9/T9)+0.4*(Q9/T9)+0.2*(R9/T9)</f>
        <v>0.45263157894736838</v>
      </c>
      <c r="W9" s="29" t="s">
        <v>44</v>
      </c>
      <c r="X9" s="66">
        <v>0.45263157894736838</v>
      </c>
    </row>
    <row r="10" spans="1:24">
      <c r="A10" s="64">
        <v>121</v>
      </c>
      <c r="B10" s="31" t="s">
        <v>114</v>
      </c>
      <c r="C10" s="28" t="s">
        <v>39</v>
      </c>
      <c r="D10" s="28" t="s">
        <v>39</v>
      </c>
      <c r="E10" s="28" t="s">
        <v>39</v>
      </c>
      <c r="F10" s="28" t="s">
        <v>39</v>
      </c>
      <c r="G10" s="28" t="s">
        <v>39</v>
      </c>
      <c r="H10" s="28" t="s">
        <v>39</v>
      </c>
      <c r="I10" s="28" t="s">
        <v>39</v>
      </c>
      <c r="J10" s="28" t="s">
        <v>39</v>
      </c>
      <c r="K10" s="28" t="s">
        <v>39</v>
      </c>
      <c r="L10" s="28" t="s">
        <v>39</v>
      </c>
      <c r="M10" s="28" t="e">
        <v>#N/A</v>
      </c>
      <c r="N10" s="29">
        <v>0</v>
      </c>
      <c r="O10" s="29">
        <v>0</v>
      </c>
      <c r="P10" s="29">
        <v>1</v>
      </c>
      <c r="Q10" s="29">
        <v>0</v>
      </c>
      <c r="R10" s="29">
        <v>0</v>
      </c>
      <c r="S10" s="29">
        <v>0</v>
      </c>
      <c r="T10" s="29">
        <v>1</v>
      </c>
      <c r="U10" s="29" t="str" cm="1">
        <f t="array" ref="U10">_xlfn.IFS(V10&gt;0.6,"High",AND(V10&gt;0.3,V10&lt;=0.6),"Medium",AND(V10&gt;0,V10&lt;=0.3),"Low",V10=0,"None")</f>
        <v>Medium</v>
      </c>
      <c r="V10" s="12">
        <f t="shared" si="3"/>
        <v>0.6</v>
      </c>
      <c r="W10" s="29" t="s">
        <v>44</v>
      </c>
      <c r="X10" s="66">
        <v>0.6</v>
      </c>
    </row>
    <row r="11" spans="1:24">
      <c r="A11" s="64">
        <v>122</v>
      </c>
      <c r="B11" s="26" t="str">
        <f>VLOOKUP(A11,'[1]ISIC descriptionss'!$A$2:$B$370,2,FALSE)</f>
        <v>Growing of tropical and subtropical fruits</v>
      </c>
      <c r="C11" s="27">
        <v>38800.1</v>
      </c>
      <c r="D11" s="4">
        <v>4325.9759999999997</v>
      </c>
      <c r="E11" s="5">
        <v>0.28191169999999999</v>
      </c>
      <c r="F11" s="7">
        <v>0.69295868136048933</v>
      </c>
      <c r="G11" s="8">
        <v>0.98752090000000003</v>
      </c>
      <c r="H11" s="9">
        <f t="shared" ref="H11:H38" si="4">IF(C11&gt;50000,1,IF(AND(C11&gt;25000,C11&lt;=50000),0.8,IF(AND(C11&gt;10000,C11&lt;=25000),0.6,IF(AND(C11&gt;1000,C11&lt;=10000),0.4,IF(C11&lt;=1000,0.2,0)))))</f>
        <v>0.8</v>
      </c>
      <c r="I11" s="10">
        <f t="shared" ref="I11:I38" si="5">((E11+F11+G11)/3)*H11</f>
        <v>0.52330434169613049</v>
      </c>
      <c r="J11" s="10" t="str">
        <f t="shared" ref="J11:J38" si="6">IF(I11&gt;=0.1,"High Worker Vulnerability","Low Woker Vulnerability")</f>
        <v>High Worker Vulnerability</v>
      </c>
      <c r="K11" s="28">
        <v>0.26145711261326698</v>
      </c>
      <c r="L11" s="28">
        <v>2.1431056962174653E-2</v>
      </c>
      <c r="M11" s="11" t="s">
        <v>46</v>
      </c>
      <c r="N11" s="29">
        <v>19</v>
      </c>
      <c r="O11" s="29">
        <v>0</v>
      </c>
      <c r="P11" s="29">
        <v>1</v>
      </c>
      <c r="Q11" s="29">
        <v>2</v>
      </c>
      <c r="R11" s="29">
        <v>0</v>
      </c>
      <c r="S11" s="29">
        <v>0</v>
      </c>
      <c r="T11" s="29">
        <v>22</v>
      </c>
      <c r="U11" s="29" t="str" cm="1">
        <f t="array" ref="U11">_xlfn.IFS(V11&gt;0.6,"High",AND(V11&gt;0.3,V11&lt;=0.6),"Medium",AND(V11&gt;0,V11&lt;=0.3),"Low",V11=0,"None")</f>
        <v>High</v>
      </c>
      <c r="V11" s="12">
        <f t="shared" si="3"/>
        <v>0.92727272727272725</v>
      </c>
      <c r="W11" s="29" t="s">
        <v>48</v>
      </c>
      <c r="X11" s="66">
        <v>0.92727272727272725</v>
      </c>
    </row>
    <row r="12" spans="1:24">
      <c r="A12" s="64">
        <v>123</v>
      </c>
      <c r="B12" s="26" t="str">
        <f>VLOOKUP(A12,'[1]ISIC descriptionss'!$A$2:$B$370,2,FALSE)</f>
        <v>Growing of citrus fruits</v>
      </c>
      <c r="C12" s="27">
        <v>1170.21</v>
      </c>
      <c r="D12" s="4">
        <v>0</v>
      </c>
      <c r="E12" s="5">
        <v>0.24365789999999998</v>
      </c>
      <c r="F12" s="7">
        <v>0.76071425196081743</v>
      </c>
      <c r="G12" s="8">
        <v>1</v>
      </c>
      <c r="H12" s="9">
        <f t="shared" si="4"/>
        <v>0.4</v>
      </c>
      <c r="I12" s="10">
        <f t="shared" si="5"/>
        <v>0.26724962026144233</v>
      </c>
      <c r="J12" s="10" t="str">
        <f t="shared" si="6"/>
        <v>High Worker Vulnerability</v>
      </c>
      <c r="K12" s="28" t="s">
        <v>39</v>
      </c>
      <c r="L12" s="28" t="s">
        <v>39</v>
      </c>
      <c r="M12" s="28" t="s">
        <v>39</v>
      </c>
      <c r="N12" s="29">
        <v>10</v>
      </c>
      <c r="O12" s="29">
        <v>3</v>
      </c>
      <c r="P12" s="29">
        <v>1</v>
      </c>
      <c r="Q12" s="29">
        <v>0</v>
      </c>
      <c r="R12" s="29">
        <v>0</v>
      </c>
      <c r="S12" s="29">
        <v>0</v>
      </c>
      <c r="T12" s="29">
        <v>14</v>
      </c>
      <c r="U12" s="29" t="str" cm="1">
        <f t="array" ref="U12">_xlfn.IFS(V12&gt;0.6,"High",AND(V12&gt;0.3,V12&lt;=0.6),"Medium",AND(V12&gt;0,V12&lt;=0.3),"Low",V12=0,"None")</f>
        <v>High</v>
      </c>
      <c r="V12" s="12">
        <f t="shared" si="3"/>
        <v>0.92857142857142849</v>
      </c>
      <c r="W12" s="29" t="s">
        <v>48</v>
      </c>
      <c r="X12" s="66">
        <v>0.92857142857142849</v>
      </c>
    </row>
    <row r="13" spans="1:24">
      <c r="A13" s="64">
        <v>124</v>
      </c>
      <c r="B13" s="26" t="str">
        <f>VLOOKUP(A13,'[1]ISIC descriptionss'!$A$2:$B$370,2,FALSE)</f>
        <v>Growing of pome fruits and stone fruits</v>
      </c>
      <c r="C13" s="27">
        <v>906.76239999999996</v>
      </c>
      <c r="D13" s="4">
        <v>637.81579999999997</v>
      </c>
      <c r="E13" s="5">
        <v>0.62084950000000005</v>
      </c>
      <c r="F13" s="7">
        <v>0.44216627917291429</v>
      </c>
      <c r="G13" s="8">
        <v>0.6757514</v>
      </c>
      <c r="H13" s="9">
        <f t="shared" si="4"/>
        <v>0.2</v>
      </c>
      <c r="I13" s="10">
        <f t="shared" si="5"/>
        <v>0.11591781194486095</v>
      </c>
      <c r="J13" s="10" t="str">
        <f t="shared" si="6"/>
        <v>High Worker Vulnerability</v>
      </c>
      <c r="K13" s="28" t="s">
        <v>39</v>
      </c>
      <c r="L13" s="28" t="s">
        <v>39</v>
      </c>
      <c r="M13" s="28" t="s">
        <v>39</v>
      </c>
      <c r="N13" s="29">
        <v>4</v>
      </c>
      <c r="O13" s="29">
        <v>0</v>
      </c>
      <c r="P13" s="29">
        <v>4</v>
      </c>
      <c r="Q13" s="29">
        <v>0</v>
      </c>
      <c r="R13" s="29">
        <v>0</v>
      </c>
      <c r="S13" s="29">
        <v>0</v>
      </c>
      <c r="T13" s="29">
        <v>8</v>
      </c>
      <c r="U13" s="29" t="str" cm="1">
        <f t="array" ref="U13">_xlfn.IFS(V13&gt;0.6,"High",AND(V13&gt;0.3,V13&lt;=0.6),"Medium",AND(V13&gt;0,V13&lt;=0.3),"Low",V13=0,"None")</f>
        <v>High</v>
      </c>
      <c r="V13" s="12">
        <f t="shared" si="3"/>
        <v>0.8</v>
      </c>
      <c r="W13" s="29" t="s">
        <v>48</v>
      </c>
      <c r="X13" s="66">
        <v>0.8</v>
      </c>
    </row>
    <row r="14" spans="1:24">
      <c r="A14" s="64">
        <v>125</v>
      </c>
      <c r="B14" s="26" t="str">
        <f>VLOOKUP(A14,'[1]ISIC descriptionss'!$A$2:$B$370,2,FALSE)</f>
        <v>Growing of other tree and bush fruits and nuts</v>
      </c>
      <c r="C14" s="27">
        <v>5467.2269999999999</v>
      </c>
      <c r="D14" s="4">
        <v>2368.2800000000002</v>
      </c>
      <c r="E14" s="5">
        <v>0.28150419999999998</v>
      </c>
      <c r="F14" s="7">
        <v>0.60295444753376382</v>
      </c>
      <c r="G14" s="8">
        <v>0.92470839999999999</v>
      </c>
      <c r="H14" s="9">
        <f t="shared" si="4"/>
        <v>0.4</v>
      </c>
      <c r="I14" s="10">
        <f t="shared" si="5"/>
        <v>0.24122227300450186</v>
      </c>
      <c r="J14" s="10" t="str">
        <f t="shared" si="6"/>
        <v>High Worker Vulnerability</v>
      </c>
      <c r="K14" s="28" t="s">
        <v>39</v>
      </c>
      <c r="L14" s="28" t="s">
        <v>39</v>
      </c>
      <c r="M14" s="28" t="s">
        <v>39</v>
      </c>
      <c r="N14" s="29">
        <v>8</v>
      </c>
      <c r="O14" s="29">
        <v>0</v>
      </c>
      <c r="P14" s="29">
        <v>15</v>
      </c>
      <c r="Q14" s="29">
        <v>0</v>
      </c>
      <c r="R14" s="29">
        <v>0</v>
      </c>
      <c r="S14" s="29">
        <v>0</v>
      </c>
      <c r="T14" s="29">
        <v>23</v>
      </c>
      <c r="U14" s="29" t="str" cm="1">
        <f t="array" ref="U14">_xlfn.IFS(V14&gt;0.6,"High",AND(V14&gt;0.3,V14&lt;=0.6),"Medium",AND(V14&gt;0,V14&lt;=0.3),"Low",V14=0,"None")</f>
        <v>High</v>
      </c>
      <c r="V14" s="12">
        <f t="shared" si="3"/>
        <v>0.73913043478260865</v>
      </c>
      <c r="W14" s="29" t="s">
        <v>48</v>
      </c>
      <c r="X14" s="66">
        <v>0.68571428571428572</v>
      </c>
    </row>
    <row r="15" spans="1:24">
      <c r="A15" s="64">
        <v>126</v>
      </c>
      <c r="B15" s="26" t="str">
        <f>VLOOKUP(A15,'[1]ISIC descriptionss'!$A$2:$B$370,2,FALSE)</f>
        <v>Growing of oleaginous fruits</v>
      </c>
      <c r="C15" s="27">
        <v>55531.86</v>
      </c>
      <c r="D15" s="4">
        <v>32727.84</v>
      </c>
      <c r="E15" s="5">
        <v>0.24444569999999999</v>
      </c>
      <c r="F15" s="7">
        <v>0.87523835882601797</v>
      </c>
      <c r="G15" s="8">
        <v>0.90652940000000004</v>
      </c>
      <c r="H15" s="9">
        <f t="shared" si="4"/>
        <v>1</v>
      </c>
      <c r="I15" s="10">
        <f t="shared" si="5"/>
        <v>0.67540448627533933</v>
      </c>
      <c r="J15" s="10" t="str">
        <f t="shared" si="6"/>
        <v>High Worker Vulnerability</v>
      </c>
      <c r="K15" s="32">
        <v>3.6808156854107876E-2</v>
      </c>
      <c r="L15" s="32">
        <v>1.9929527474679871E-2</v>
      </c>
      <c r="M15" s="11" t="s">
        <v>43</v>
      </c>
      <c r="N15" s="29">
        <v>5</v>
      </c>
      <c r="O15" s="29">
        <v>0</v>
      </c>
      <c r="P15" s="29">
        <v>0</v>
      </c>
      <c r="Q15" s="29">
        <v>1</v>
      </c>
      <c r="R15" s="29">
        <v>0</v>
      </c>
      <c r="S15" s="29">
        <v>2</v>
      </c>
      <c r="T15" s="29">
        <v>8</v>
      </c>
      <c r="U15" s="29" t="str" cm="1">
        <f t="array" ref="U15">_xlfn.IFS(V15&gt;0.6,"High",AND(V15&gt;0.3,V15&lt;=0.6),"Medium",AND(V15&gt;0,V15&lt;=0.3),"Low",V15=0,"None")</f>
        <v>High</v>
      </c>
      <c r="V15" s="12">
        <f t="shared" si="3"/>
        <v>0.67500000000000004</v>
      </c>
      <c r="W15" s="29" t="s">
        <v>44</v>
      </c>
      <c r="X15" s="66">
        <v>0.60000000000000009</v>
      </c>
    </row>
    <row r="16" spans="1:24">
      <c r="A16" s="64">
        <v>127</v>
      </c>
      <c r="B16" s="26" t="str">
        <f>VLOOKUP(A16,'[1]ISIC descriptionss'!$A$2:$B$370,2,FALSE)</f>
        <v>Growing of beverage crops</v>
      </c>
      <c r="C16" s="27">
        <v>513124.3</v>
      </c>
      <c r="D16" s="4">
        <v>229680.2</v>
      </c>
      <c r="E16" s="5">
        <v>0.52093590000000001</v>
      </c>
      <c r="F16" s="7">
        <v>0.86536050291920319</v>
      </c>
      <c r="G16" s="8">
        <v>0.80832879999999996</v>
      </c>
      <c r="H16" s="9">
        <f t="shared" si="4"/>
        <v>1</v>
      </c>
      <c r="I16" s="10">
        <f t="shared" si="5"/>
        <v>0.73154173430640101</v>
      </c>
      <c r="J16" s="10" t="str">
        <f t="shared" si="6"/>
        <v>High Worker Vulnerability</v>
      </c>
      <c r="K16" s="33">
        <v>2.9037376194608722E-2</v>
      </c>
      <c r="L16" s="30">
        <v>4.3622212705633732E-3</v>
      </c>
      <c r="M16" s="11" t="s">
        <v>43</v>
      </c>
      <c r="N16" s="29">
        <v>2</v>
      </c>
      <c r="O16" s="29">
        <v>0</v>
      </c>
      <c r="P16" s="29">
        <v>26</v>
      </c>
      <c r="Q16" s="29">
        <v>1</v>
      </c>
      <c r="R16" s="29">
        <v>0</v>
      </c>
      <c r="S16" s="29">
        <v>0</v>
      </c>
      <c r="T16" s="29">
        <v>29</v>
      </c>
      <c r="U16" s="29" t="str" cm="1">
        <f t="array" ref="U16">_xlfn.IFS(V16&gt;0.6,"High",AND(V16&gt;0.3,V16&lt;=0.6),"Medium",AND(V16&gt;0,V16&lt;=0.3),"Low",V16=0,"None")</f>
        <v>High</v>
      </c>
      <c r="V16" s="12">
        <f t="shared" si="3"/>
        <v>0.62068965517241381</v>
      </c>
      <c r="W16" s="29" t="s">
        <v>48</v>
      </c>
      <c r="X16" s="66">
        <v>0.62068965517241381</v>
      </c>
    </row>
    <row r="17" spans="1:24">
      <c r="A17" s="64">
        <v>128</v>
      </c>
      <c r="B17" s="26" t="str">
        <f>VLOOKUP(A17,'[1]ISIC descriptionss'!$A$2:$B$370,2,FALSE)</f>
        <v>Growing of spices, aromatic, drug and pharmaceutical crops</v>
      </c>
      <c r="C17" s="27">
        <v>130521.1</v>
      </c>
      <c r="D17" s="4">
        <v>28549.360000000001</v>
      </c>
      <c r="E17" s="5">
        <v>0.31971950000000005</v>
      </c>
      <c r="F17" s="7">
        <v>0.76386535668952815</v>
      </c>
      <c r="G17" s="8">
        <v>0.99632500000000002</v>
      </c>
      <c r="H17" s="9">
        <f t="shared" si="4"/>
        <v>1</v>
      </c>
      <c r="I17" s="10">
        <f t="shared" si="5"/>
        <v>0.69330328556317611</v>
      </c>
      <c r="J17" s="10" t="str">
        <f t="shared" si="6"/>
        <v>High Worker Vulnerability</v>
      </c>
      <c r="K17" s="28" t="s">
        <v>39</v>
      </c>
      <c r="L17" s="28" t="s">
        <v>39</v>
      </c>
      <c r="M17" s="28" t="s">
        <v>39</v>
      </c>
      <c r="N17" s="29">
        <v>34</v>
      </c>
      <c r="O17" s="29">
        <v>0</v>
      </c>
      <c r="P17" s="29">
        <v>14</v>
      </c>
      <c r="Q17" s="29">
        <v>9</v>
      </c>
      <c r="R17" s="29">
        <v>0</v>
      </c>
      <c r="S17" s="29">
        <v>8</v>
      </c>
      <c r="T17" s="29">
        <v>65</v>
      </c>
      <c r="U17" s="29" t="str" cm="1">
        <f t="array" ref="U17">_xlfn.IFS(V17&gt;0.6,"High",AND(V17&gt;0.3,V17&lt;=0.6),"Medium",AND(V17&gt;0,V17&lt;=0.3),"Low",V17=0,"None")</f>
        <v>High</v>
      </c>
      <c r="V17" s="12">
        <f t="shared" si="3"/>
        <v>0.70769230769230773</v>
      </c>
      <c r="W17" s="29" t="s">
        <v>48</v>
      </c>
      <c r="X17" s="66">
        <v>0.70606060606060606</v>
      </c>
    </row>
    <row r="18" spans="1:24">
      <c r="A18" s="64">
        <v>129</v>
      </c>
      <c r="B18" s="26" t="str">
        <f>VLOOKUP(A18,'[1]ISIC descriptionss'!$A$2:$B$370,2,FALSE)</f>
        <v>Growing of other perennial crops</v>
      </c>
      <c r="C18" s="27">
        <v>47044.5</v>
      </c>
      <c r="D18" s="4">
        <v>28937.64</v>
      </c>
      <c r="E18" s="5">
        <v>0.41354159999999995</v>
      </c>
      <c r="F18" s="7">
        <v>0.86230259027552059</v>
      </c>
      <c r="G18" s="8">
        <v>0.71766479999999999</v>
      </c>
      <c r="H18" s="9">
        <f t="shared" si="4"/>
        <v>0.8</v>
      </c>
      <c r="I18" s="10">
        <f t="shared" si="5"/>
        <v>0.53160239740680548</v>
      </c>
      <c r="J18" s="10" t="str">
        <f t="shared" si="6"/>
        <v>High Worker Vulnerability</v>
      </c>
      <c r="K18" s="28">
        <v>7.250868703245697E-2</v>
      </c>
      <c r="L18" s="28">
        <v>0.26632617121284574</v>
      </c>
      <c r="M18" s="11" t="s">
        <v>46</v>
      </c>
      <c r="N18" s="29">
        <v>1</v>
      </c>
      <c r="O18" s="29">
        <v>9</v>
      </c>
      <c r="P18" s="29">
        <v>12</v>
      </c>
      <c r="Q18" s="29">
        <v>10</v>
      </c>
      <c r="R18" s="29">
        <v>0</v>
      </c>
      <c r="S18" s="29">
        <v>4</v>
      </c>
      <c r="T18" s="29">
        <v>36</v>
      </c>
      <c r="U18" s="29" t="str" cm="1">
        <f t="array" ref="U18">_xlfn.IFS(V18&gt;0.6,"High",AND(V18&gt;0.3,V18&lt;=0.6),"Medium",AND(V18&gt;0,V18&lt;=0.3),"Low",V18=0,"None")</f>
        <v>Medium</v>
      </c>
      <c r="V18" s="12">
        <f t="shared" si="3"/>
        <v>0.53888888888888897</v>
      </c>
      <c r="W18" s="29" t="s">
        <v>44</v>
      </c>
      <c r="X18" s="66">
        <v>0.51282051282051277</v>
      </c>
    </row>
    <row r="19" spans="1:24">
      <c r="A19" s="64">
        <v>130</v>
      </c>
      <c r="B19" s="26" t="str">
        <f>VLOOKUP(A19,'[1]ISIC descriptionss'!$A$2:$B$370,2,FALSE)</f>
        <v>Plant propagation</v>
      </c>
      <c r="C19" s="27">
        <v>5770.33</v>
      </c>
      <c r="D19" s="4">
        <v>2012.404</v>
      </c>
      <c r="E19" s="5">
        <v>0.47403050000000002</v>
      </c>
      <c r="F19" s="7">
        <v>0.64699882004483</v>
      </c>
      <c r="G19" s="8">
        <v>0.87014000000000002</v>
      </c>
      <c r="H19" s="9">
        <f t="shared" si="4"/>
        <v>0.4</v>
      </c>
      <c r="I19" s="10">
        <f t="shared" si="5"/>
        <v>0.26548924267264401</v>
      </c>
      <c r="J19" s="10" t="str">
        <f t="shared" si="6"/>
        <v>High Worker Vulnerability</v>
      </c>
      <c r="K19" s="28">
        <v>0.35686136012687714</v>
      </c>
      <c r="L19" s="28">
        <v>0.53827170469726626</v>
      </c>
      <c r="M19" s="11" t="s">
        <v>46</v>
      </c>
      <c r="N19" s="29">
        <v>0</v>
      </c>
      <c r="O19" s="29">
        <v>0</v>
      </c>
      <c r="P19" s="29">
        <v>0</v>
      </c>
      <c r="Q19" s="29">
        <v>1</v>
      </c>
      <c r="R19" s="29">
        <v>0</v>
      </c>
      <c r="S19" s="29">
        <v>15</v>
      </c>
      <c r="T19" s="29">
        <v>16</v>
      </c>
      <c r="U19" s="29" t="str" cm="1">
        <f t="array" ref="U19">_xlfn.IFS(V19&gt;0.6,"High",AND(V19&gt;0.3,V19&lt;=0.6),"Medium",AND(V19&gt;0,V19&lt;=0.3),"Low",V19=0,"None")</f>
        <v>Low</v>
      </c>
      <c r="V19" s="12">
        <f t="shared" si="3"/>
        <v>2.5000000000000001E-2</v>
      </c>
      <c r="W19" s="29" t="s">
        <v>40</v>
      </c>
      <c r="X19" s="66">
        <v>2.5000000000000001E-2</v>
      </c>
    </row>
    <row r="20" spans="1:24" ht="14.45" customHeight="1">
      <c r="A20" s="64">
        <v>141</v>
      </c>
      <c r="B20" s="26" t="str">
        <f>VLOOKUP(A20,'[1]ISIC descriptionss'!$A$2:$B$370,2,FALSE)</f>
        <v>Raising of cattle and buffaloes</v>
      </c>
      <c r="C20" s="27">
        <v>53795.92</v>
      </c>
      <c r="D20" s="4">
        <v>4069.326</v>
      </c>
      <c r="E20" s="5">
        <v>0.51053729999999997</v>
      </c>
      <c r="F20" s="7">
        <v>0.84920443009718316</v>
      </c>
      <c r="G20" s="8">
        <v>0.98428320000000002</v>
      </c>
      <c r="H20" s="9">
        <f t="shared" si="4"/>
        <v>1</v>
      </c>
      <c r="I20" s="10">
        <f t="shared" si="5"/>
        <v>0.78134164336572776</v>
      </c>
      <c r="J20" s="10" t="str">
        <f t="shared" si="6"/>
        <v>High Worker Vulnerability</v>
      </c>
      <c r="K20" s="28">
        <v>3.4458321149350768E-2</v>
      </c>
      <c r="L20" s="28">
        <v>1.0709721959731884E-2</v>
      </c>
      <c r="M20" s="11" t="s">
        <v>43</v>
      </c>
      <c r="N20" s="29">
        <v>0</v>
      </c>
      <c r="O20" s="29">
        <v>0</v>
      </c>
      <c r="P20" s="29">
        <v>3</v>
      </c>
      <c r="Q20" s="29">
        <v>4</v>
      </c>
      <c r="R20" s="29">
        <v>0</v>
      </c>
      <c r="S20" s="29">
        <v>13</v>
      </c>
      <c r="T20" s="29">
        <v>20</v>
      </c>
      <c r="U20" s="29" t="str" cm="1">
        <f t="array" ref="U20">_xlfn.IFS(V20&gt;0.6,"High",AND(V20&gt;0.3,V20&lt;=0.6),"Medium",AND(V20&gt;0,V20&lt;=0.3),"Low",V20=0,"None")</f>
        <v>Low</v>
      </c>
      <c r="V20" s="12">
        <f t="shared" si="3"/>
        <v>0.17</v>
      </c>
      <c r="W20" s="29" t="s">
        <v>40</v>
      </c>
      <c r="X20" s="67">
        <v>0.17</v>
      </c>
    </row>
    <row r="21" spans="1:24">
      <c r="A21" s="64">
        <v>144</v>
      </c>
      <c r="B21" s="26" t="str">
        <f>VLOOKUP(A21,'[1]ISIC descriptionss'!$A$2:$B$370,2,FALSE)</f>
        <v>Raising of sheep and goats</v>
      </c>
      <c r="C21" s="27">
        <v>10654.96</v>
      </c>
      <c r="D21" s="4">
        <v>731.61389999999994</v>
      </c>
      <c r="E21" s="5">
        <v>0.5948736</v>
      </c>
      <c r="F21" s="7">
        <v>0.8645714008333768</v>
      </c>
      <c r="G21" s="8">
        <v>0.97899879999999995</v>
      </c>
      <c r="H21" s="9">
        <f t="shared" si="4"/>
        <v>0.6</v>
      </c>
      <c r="I21" s="10">
        <f t="shared" si="5"/>
        <v>0.48768876016667534</v>
      </c>
      <c r="J21" s="10" t="str">
        <f t="shared" si="6"/>
        <v>High Worker Vulnerability</v>
      </c>
      <c r="K21" s="28" t="s">
        <v>39</v>
      </c>
      <c r="L21" s="28" t="s">
        <v>39</v>
      </c>
      <c r="M21" s="28" t="s">
        <v>39</v>
      </c>
      <c r="N21" s="29">
        <v>0</v>
      </c>
      <c r="O21" s="29">
        <v>0</v>
      </c>
      <c r="P21" s="29">
        <v>0</v>
      </c>
      <c r="Q21" s="29">
        <v>0</v>
      </c>
      <c r="R21" s="29">
        <v>0</v>
      </c>
      <c r="S21" s="29">
        <v>7</v>
      </c>
      <c r="T21" s="29">
        <v>7</v>
      </c>
      <c r="U21" s="29" t="str" cm="1">
        <f t="array" ref="U21">_xlfn.IFS(V21&gt;0.6,"High",AND(V21&gt;0.3,V21&lt;=0.6),"Medium",AND(V21&gt;0,V21&lt;=0.3),"Low",V21=0,"None")</f>
        <v>None</v>
      </c>
      <c r="V21" s="12">
        <f t="shared" si="3"/>
        <v>0</v>
      </c>
      <c r="W21" s="29" t="s">
        <v>40</v>
      </c>
      <c r="X21" s="66">
        <v>0.16190476190476188</v>
      </c>
    </row>
    <row r="22" spans="1:24">
      <c r="A22" s="64">
        <v>145</v>
      </c>
      <c r="B22" s="26" t="str">
        <f>VLOOKUP(A22,'[1]ISIC descriptionss'!$A$2:$B$370,2,FALSE)</f>
        <v>Raising of swine/pigs</v>
      </c>
      <c r="C22" s="27">
        <v>2388.2730000000001</v>
      </c>
      <c r="D22" s="4">
        <v>453.91399999999999</v>
      </c>
      <c r="E22" s="5">
        <v>0.27596560000000003</v>
      </c>
      <c r="F22" s="7">
        <v>0.76102956447614933</v>
      </c>
      <c r="G22" s="8">
        <v>1</v>
      </c>
      <c r="H22" s="9">
        <f t="shared" si="4"/>
        <v>0.4</v>
      </c>
      <c r="I22" s="10">
        <f t="shared" si="5"/>
        <v>0.27159935526348655</v>
      </c>
      <c r="J22" s="10" t="str">
        <f t="shared" si="6"/>
        <v>High Worker Vulnerability</v>
      </c>
      <c r="K22" s="28" t="s">
        <v>39</v>
      </c>
      <c r="L22" s="28" t="s">
        <v>39</v>
      </c>
      <c r="M22" s="28" t="s">
        <v>39</v>
      </c>
      <c r="N22" s="29">
        <v>0</v>
      </c>
      <c r="O22" s="29">
        <v>0</v>
      </c>
      <c r="P22" s="29">
        <v>0</v>
      </c>
      <c r="Q22" s="29">
        <v>0</v>
      </c>
      <c r="R22" s="29">
        <v>0</v>
      </c>
      <c r="S22" s="29">
        <v>3</v>
      </c>
      <c r="T22" s="29">
        <v>3</v>
      </c>
      <c r="U22" s="29" t="str" cm="1">
        <f t="array" ref="U22">_xlfn.IFS(V22&gt;0.6,"High",AND(V22&gt;0.3,V22&lt;=0.6),"Medium",AND(V22&gt;0,V22&lt;=0.3),"Low",V22=0,"None")</f>
        <v>None</v>
      </c>
      <c r="V22" s="12">
        <f t="shared" si="3"/>
        <v>0</v>
      </c>
      <c r="W22" s="29" t="s">
        <v>40</v>
      </c>
      <c r="X22" s="66">
        <v>0.13333333333333333</v>
      </c>
    </row>
    <row r="23" spans="1:24">
      <c r="A23" s="64">
        <v>146</v>
      </c>
      <c r="B23" s="26" t="str">
        <f>VLOOKUP(A23,'[1]ISIC descriptionss'!$A$2:$B$370,2,FALSE)</f>
        <v>Raising of poultry</v>
      </c>
      <c r="C23" s="27">
        <v>32733.35</v>
      </c>
      <c r="D23" s="4">
        <v>9500.9040000000005</v>
      </c>
      <c r="E23" s="5">
        <v>0.63071429999999995</v>
      </c>
      <c r="F23" s="7">
        <v>0.70134824199069179</v>
      </c>
      <c r="G23" s="8">
        <v>0.94322589999999995</v>
      </c>
      <c r="H23" s="9">
        <f t="shared" si="4"/>
        <v>0.8</v>
      </c>
      <c r="I23" s="10">
        <f t="shared" si="5"/>
        <v>0.6067435845308512</v>
      </c>
      <c r="J23" s="10" t="str">
        <f t="shared" si="6"/>
        <v>High Worker Vulnerability</v>
      </c>
      <c r="K23" s="30">
        <v>0</v>
      </c>
      <c r="L23" s="30">
        <v>8.048469849155639E-3</v>
      </c>
      <c r="M23" s="11" t="s">
        <v>43</v>
      </c>
      <c r="N23" s="29">
        <v>0</v>
      </c>
      <c r="O23" s="29">
        <v>0</v>
      </c>
      <c r="P23" s="29">
        <v>2</v>
      </c>
      <c r="Q23" s="29">
        <v>1</v>
      </c>
      <c r="R23" s="29">
        <v>1</v>
      </c>
      <c r="S23" s="29">
        <v>13</v>
      </c>
      <c r="T23" s="29">
        <v>17</v>
      </c>
      <c r="U23" s="29" t="str" cm="1">
        <f t="array" ref="U23">_xlfn.IFS(V23&gt;0.6,"High",AND(V23&gt;0.3,V23&lt;=0.6),"Medium",AND(V23&gt;0,V23&lt;=0.3),"Low",V23=0,"None")</f>
        <v>Low</v>
      </c>
      <c r="V23" s="12">
        <f t="shared" si="3"/>
        <v>0.10588235294117647</v>
      </c>
      <c r="W23" s="29" t="s">
        <v>40</v>
      </c>
      <c r="X23" s="66">
        <v>0.1</v>
      </c>
    </row>
    <row r="24" spans="1:24">
      <c r="A24" s="64">
        <v>149</v>
      </c>
      <c r="B24" s="26" t="str">
        <f>VLOOKUP(A24,'[1]ISIC descriptionss'!$A$2:$B$370,2,FALSE)</f>
        <v>Raising of other animals</v>
      </c>
      <c r="C24" s="27">
        <v>1143.8119999999999</v>
      </c>
      <c r="D24" s="4">
        <v>604.93100000000004</v>
      </c>
      <c r="E24" s="5">
        <v>1</v>
      </c>
      <c r="F24" s="7">
        <v>0.53937825151090346</v>
      </c>
      <c r="G24" s="8">
        <v>1</v>
      </c>
      <c r="H24" s="9">
        <f t="shared" si="4"/>
        <v>0.4</v>
      </c>
      <c r="I24" s="10">
        <f t="shared" si="5"/>
        <v>0.33858376686812047</v>
      </c>
      <c r="J24" s="10" t="str">
        <f t="shared" si="6"/>
        <v>High Worker Vulnerability</v>
      </c>
      <c r="K24" s="28" t="s">
        <v>39</v>
      </c>
      <c r="L24" s="28" t="s">
        <v>39</v>
      </c>
      <c r="M24" s="28" t="s">
        <v>39</v>
      </c>
      <c r="N24" s="29">
        <v>2</v>
      </c>
      <c r="O24" s="29">
        <v>0</v>
      </c>
      <c r="P24" s="29">
        <v>2</v>
      </c>
      <c r="Q24" s="29">
        <v>2</v>
      </c>
      <c r="R24" s="29">
        <v>0</v>
      </c>
      <c r="S24" s="29">
        <v>15</v>
      </c>
      <c r="T24" s="29">
        <v>21</v>
      </c>
      <c r="U24" s="29" t="str" cm="1">
        <f t="array" ref="U24">_xlfn.IFS(V24&gt;0.6,"High",AND(V24&gt;0.3,V24&lt;=0.6),"Medium",AND(V24&gt;0,V24&lt;=0.3),"Low",V24=0,"None")</f>
        <v>Low</v>
      </c>
      <c r="V24" s="12">
        <f t="shared" si="3"/>
        <v>0.19047619047619047</v>
      </c>
      <c r="W24" s="29" t="s">
        <v>40</v>
      </c>
      <c r="X24" s="66">
        <v>0.22702702702702704</v>
      </c>
    </row>
    <row r="25" spans="1:24">
      <c r="A25" s="64">
        <v>150</v>
      </c>
      <c r="B25" s="26" t="str">
        <f>VLOOKUP(A25,'[1]ISIC descriptionss'!$A$2:$B$370,2,FALSE)</f>
        <v>Mixed farming</v>
      </c>
      <c r="C25" s="27">
        <v>13499.26</v>
      </c>
      <c r="D25" s="4">
        <v>4663.5129999999999</v>
      </c>
      <c r="E25" s="5">
        <v>0.31718999999999997</v>
      </c>
      <c r="F25" s="7">
        <v>0.74569100596100069</v>
      </c>
      <c r="G25" s="8">
        <v>0.99368800000000002</v>
      </c>
      <c r="H25" s="9">
        <f t="shared" si="4"/>
        <v>0.6</v>
      </c>
      <c r="I25" s="10">
        <f t="shared" si="5"/>
        <v>0.41131380119220012</v>
      </c>
      <c r="J25" s="10" t="str">
        <f t="shared" si="6"/>
        <v>High Worker Vulnerability</v>
      </c>
      <c r="K25" s="28" t="s">
        <v>39</v>
      </c>
      <c r="L25" s="28" t="s">
        <v>39</v>
      </c>
      <c r="M25" s="28" t="s">
        <v>39</v>
      </c>
      <c r="N25" s="29">
        <v>0</v>
      </c>
      <c r="O25" s="29">
        <v>0</v>
      </c>
      <c r="P25" s="29">
        <v>0</v>
      </c>
      <c r="Q25" s="29">
        <v>0</v>
      </c>
      <c r="R25" s="29">
        <v>0</v>
      </c>
      <c r="S25" s="29">
        <v>0</v>
      </c>
      <c r="T25" s="29">
        <v>0</v>
      </c>
      <c r="U25" s="29" t="str" cm="1">
        <f t="array" ref="U25">_xlfn.IFS(V25&gt;0.6,"High",AND(V25&gt;0.3,V25&lt;=0.6),"Medium",AND(V25&gt;0,V25&lt;=0.3),"Low",V25=0,"None")</f>
        <v>None</v>
      </c>
      <c r="V25" s="12">
        <v>0</v>
      </c>
      <c r="W25" s="29" t="s">
        <v>115</v>
      </c>
      <c r="X25" s="66">
        <v>0</v>
      </c>
    </row>
    <row r="26" spans="1:24">
      <c r="A26" s="64">
        <v>161</v>
      </c>
      <c r="B26" s="26" t="str">
        <f>VLOOKUP(A26,'[1]ISIC descriptionss'!$A$2:$B$370,2,FALSE)</f>
        <v>Support activities for crop production</v>
      </c>
      <c r="C26" s="27">
        <v>35827.15</v>
      </c>
      <c r="D26" s="4">
        <v>25211.29</v>
      </c>
      <c r="E26" s="5">
        <v>0.22674700000000003</v>
      </c>
      <c r="F26" s="7">
        <v>0.96269635254094899</v>
      </c>
      <c r="G26" s="8">
        <v>0.95001630000000004</v>
      </c>
      <c r="H26" s="9">
        <f t="shared" si="4"/>
        <v>0.8</v>
      </c>
      <c r="I26" s="10">
        <f t="shared" si="5"/>
        <v>0.57052257401091988</v>
      </c>
      <c r="J26" s="10" t="str">
        <f t="shared" si="6"/>
        <v>High Worker Vulnerability</v>
      </c>
      <c r="K26" s="28">
        <v>0</v>
      </c>
      <c r="L26" s="28">
        <v>0</v>
      </c>
      <c r="M26" s="11" t="s">
        <v>43</v>
      </c>
      <c r="N26" s="29">
        <v>0</v>
      </c>
      <c r="O26" s="29">
        <v>0</v>
      </c>
      <c r="P26" s="29">
        <v>0</v>
      </c>
      <c r="Q26" s="29">
        <v>0</v>
      </c>
      <c r="R26" s="29">
        <v>0</v>
      </c>
      <c r="S26" s="29">
        <v>0</v>
      </c>
      <c r="T26" s="29">
        <v>0</v>
      </c>
      <c r="U26" s="29" t="str" cm="1">
        <f t="array" ref="U26">_xlfn.IFS(V26&gt;0.6,"High",AND(V26&gt;0.3,V26&lt;=0.6),"Medium",AND(V26&gt;0,V26&lt;=0.3),"Low",V26=0,"None")</f>
        <v>None</v>
      </c>
      <c r="V26" s="12">
        <v>0</v>
      </c>
      <c r="W26" s="29" t="s">
        <v>115</v>
      </c>
      <c r="X26" s="66">
        <v>0</v>
      </c>
    </row>
    <row r="27" spans="1:24">
      <c r="A27" s="65">
        <v>162</v>
      </c>
      <c r="B27" s="26" t="str">
        <f>VLOOKUP(A27,'[1]ISIC descriptionss'!$A$2:$B$370,2,FALSE)</f>
        <v>Support activities for animal production</v>
      </c>
      <c r="C27" s="27">
        <v>10731.5</v>
      </c>
      <c r="D27" s="4">
        <v>5213.0569999999998</v>
      </c>
      <c r="E27" s="5">
        <v>0.2998343</v>
      </c>
      <c r="F27" s="7">
        <v>0.69660011788616949</v>
      </c>
      <c r="G27" s="8">
        <v>0.73800080000000001</v>
      </c>
      <c r="H27" s="9">
        <f t="shared" si="4"/>
        <v>0.6</v>
      </c>
      <c r="I27" s="10">
        <f t="shared" si="5"/>
        <v>0.34688704357723388</v>
      </c>
      <c r="J27" s="10" t="str">
        <f t="shared" si="6"/>
        <v>High Worker Vulnerability</v>
      </c>
      <c r="K27" s="28" t="s">
        <v>39</v>
      </c>
      <c r="L27" s="28" t="s">
        <v>39</v>
      </c>
      <c r="M27" s="28" t="s">
        <v>39</v>
      </c>
      <c r="N27" s="29">
        <v>0</v>
      </c>
      <c r="O27" s="29">
        <v>0</v>
      </c>
      <c r="P27" s="29">
        <v>0</v>
      </c>
      <c r="Q27" s="29">
        <v>0</v>
      </c>
      <c r="R27" s="29">
        <v>0</v>
      </c>
      <c r="S27" s="29">
        <v>0</v>
      </c>
      <c r="T27" s="29">
        <v>0</v>
      </c>
      <c r="U27" s="29" t="str" cm="1">
        <f t="array" ref="U27">_xlfn.IFS(V27&gt;0.6,"High",AND(V27&gt;0.3,V27&lt;=0.6),"Medium",AND(V27&gt;0,V27&lt;=0.3),"Low",V27=0,"None")</f>
        <v>None</v>
      </c>
      <c r="V27" s="12">
        <v>0</v>
      </c>
      <c r="W27" s="29" t="s">
        <v>115</v>
      </c>
      <c r="X27" s="66">
        <v>0</v>
      </c>
    </row>
    <row r="28" spans="1:24">
      <c r="A28" s="65">
        <v>163</v>
      </c>
      <c r="B28" s="26" t="str">
        <f>VLOOKUP(A28,'[1]ISIC descriptionss'!$A$2:$B$370,2,FALSE)</f>
        <v>Post-harvest crop activities</v>
      </c>
      <c r="C28" s="27">
        <v>1897.297</v>
      </c>
      <c r="D28" s="4">
        <v>545.53710000000001</v>
      </c>
      <c r="E28" s="5">
        <v>0.55572440000000001</v>
      </c>
      <c r="F28" s="7">
        <v>0.65277129942543222</v>
      </c>
      <c r="G28" s="8">
        <v>0.85414599999999996</v>
      </c>
      <c r="H28" s="9">
        <f t="shared" si="4"/>
        <v>0.4</v>
      </c>
      <c r="I28" s="10">
        <f t="shared" si="5"/>
        <v>0.27501889325672429</v>
      </c>
      <c r="J28" s="10" t="str">
        <f t="shared" si="6"/>
        <v>High Worker Vulnerability</v>
      </c>
      <c r="K28" s="28" t="s">
        <v>39</v>
      </c>
      <c r="L28" s="28" t="s">
        <v>39</v>
      </c>
      <c r="M28" s="28" t="s">
        <v>39</v>
      </c>
      <c r="N28" s="29">
        <v>0</v>
      </c>
      <c r="O28" s="29">
        <v>0</v>
      </c>
      <c r="P28" s="29">
        <v>0</v>
      </c>
      <c r="Q28" s="29">
        <v>0</v>
      </c>
      <c r="R28" s="29">
        <v>0</v>
      </c>
      <c r="S28" s="29">
        <v>0</v>
      </c>
      <c r="T28" s="29">
        <v>0</v>
      </c>
      <c r="U28" s="29" t="str" cm="1">
        <f t="array" ref="U28">_xlfn.IFS(V28&gt;0.6,"High",AND(V28&gt;0.3,V28&lt;=0.6),"Medium",AND(V28&gt;0,V28&lt;=0.3),"Low",V28=0,"None")</f>
        <v>None</v>
      </c>
      <c r="V28" s="12">
        <v>0</v>
      </c>
      <c r="W28" s="29" t="s">
        <v>115</v>
      </c>
      <c r="X28" s="66">
        <v>0</v>
      </c>
    </row>
    <row r="29" spans="1:24">
      <c r="A29" s="65">
        <v>164</v>
      </c>
      <c r="B29" s="26" t="str">
        <f>VLOOKUP(A29,'[1]ISIC descriptionss'!$A$2:$B$370,2,FALSE)</f>
        <v>Seed processing for propagation</v>
      </c>
      <c r="C29" s="27">
        <v>365.2183</v>
      </c>
      <c r="D29" s="4">
        <v>365.2183</v>
      </c>
      <c r="E29" s="5">
        <v>0.21356030000000004</v>
      </c>
      <c r="F29" s="7">
        <v>0.81754222979411728</v>
      </c>
      <c r="G29" s="8">
        <v>0.21356030000000001</v>
      </c>
      <c r="H29" s="9">
        <f t="shared" si="4"/>
        <v>0.2</v>
      </c>
      <c r="I29" s="10">
        <f t="shared" si="5"/>
        <v>8.2977521986274477E-2</v>
      </c>
      <c r="J29" s="10" t="str">
        <f t="shared" si="6"/>
        <v>Low Woker Vulnerability</v>
      </c>
      <c r="K29" s="28" t="s">
        <v>39</v>
      </c>
      <c r="L29" s="28" t="s">
        <v>39</v>
      </c>
      <c r="M29" s="28" t="s">
        <v>39</v>
      </c>
      <c r="N29" s="29">
        <v>0</v>
      </c>
      <c r="O29" s="29">
        <v>0</v>
      </c>
      <c r="P29" s="29">
        <v>0</v>
      </c>
      <c r="Q29" s="29">
        <v>0</v>
      </c>
      <c r="R29" s="29">
        <v>0</v>
      </c>
      <c r="S29" s="29">
        <v>0</v>
      </c>
      <c r="T29" s="29">
        <v>0</v>
      </c>
      <c r="U29" s="29" t="str" cm="1">
        <f t="array" ref="U29">_xlfn.IFS(V29&gt;0.6,"High",AND(V29&gt;0.3,V29&lt;=0.6),"Medium",AND(V29&gt;0,V29&lt;=0.3),"Low",V29=0,"None")</f>
        <v>None</v>
      </c>
      <c r="V29" s="12">
        <v>0</v>
      </c>
      <c r="W29" s="29" t="s">
        <v>115</v>
      </c>
      <c r="X29" s="66">
        <v>0</v>
      </c>
    </row>
    <row r="30" spans="1:24">
      <c r="A30" s="65">
        <v>170</v>
      </c>
      <c r="B30" s="26" t="str">
        <f>VLOOKUP(A30,'[1]ISIC descriptionss'!$A$2:$B$370,2,FALSE)</f>
        <v>Hunting, trapping and related service activities</v>
      </c>
      <c r="C30" s="27">
        <v>339.08030000000002</v>
      </c>
      <c r="D30" s="4">
        <v>339.08030000000002</v>
      </c>
      <c r="E30" s="5">
        <v>0</v>
      </c>
      <c r="F30" s="7">
        <v>0.41174499840856127</v>
      </c>
      <c r="G30" s="8">
        <v>1</v>
      </c>
      <c r="H30" s="9">
        <f t="shared" si="4"/>
        <v>0.2</v>
      </c>
      <c r="I30" s="10">
        <f t="shared" si="5"/>
        <v>9.411633322723742E-2</v>
      </c>
      <c r="J30" s="10" t="str">
        <f t="shared" si="6"/>
        <v>Low Woker Vulnerability</v>
      </c>
      <c r="K30" s="28" t="s">
        <v>39</v>
      </c>
      <c r="L30" s="28" t="s">
        <v>39</v>
      </c>
      <c r="M30" s="28" t="s">
        <v>39</v>
      </c>
      <c r="N30" s="29">
        <v>0</v>
      </c>
      <c r="O30" s="29">
        <v>0</v>
      </c>
      <c r="P30" s="29">
        <v>0</v>
      </c>
      <c r="Q30" s="29">
        <v>0</v>
      </c>
      <c r="R30" s="29">
        <v>0</v>
      </c>
      <c r="S30" s="29">
        <v>0</v>
      </c>
      <c r="T30" s="29">
        <v>0</v>
      </c>
      <c r="U30" s="29" t="str" cm="1">
        <f t="array" ref="U30">_xlfn.IFS(V30&gt;0.6,"High",AND(V30&gt;0.3,V30&lt;=0.6),"Medium",AND(V30&gt;0,V30&lt;=0.3),"Low",V30=0,"None")</f>
        <v>None</v>
      </c>
      <c r="V30" s="12">
        <v>0</v>
      </c>
      <c r="W30" s="29" t="s">
        <v>115</v>
      </c>
      <c r="X30" s="66">
        <v>0</v>
      </c>
    </row>
    <row r="31" spans="1:24">
      <c r="A31" s="65">
        <v>210</v>
      </c>
      <c r="B31" s="26" t="str">
        <f>VLOOKUP(A31,'[1]ISIC descriptionss'!$A$2:$B$370,2,FALSE)</f>
        <v>Silviculture and other forestry activities</v>
      </c>
      <c r="C31" s="27">
        <v>3328.8690000000001</v>
      </c>
      <c r="D31" s="4">
        <v>2488.4430000000002</v>
      </c>
      <c r="E31" s="5">
        <v>0.29431660000000004</v>
      </c>
      <c r="F31" s="7">
        <v>0.60459755784593749</v>
      </c>
      <c r="G31" s="8">
        <v>0.62526729999999997</v>
      </c>
      <c r="H31" s="9">
        <f t="shared" si="4"/>
        <v>0.4</v>
      </c>
      <c r="I31" s="10">
        <f t="shared" si="5"/>
        <v>0.20322419437945835</v>
      </c>
      <c r="J31" s="10" t="str">
        <f t="shared" si="6"/>
        <v>High Worker Vulnerability</v>
      </c>
      <c r="K31" s="28">
        <v>1.540338032068353E-2</v>
      </c>
      <c r="L31" s="28">
        <v>2.5493695454230993E-2</v>
      </c>
      <c r="M31" s="11" t="s">
        <v>43</v>
      </c>
      <c r="N31" s="29">
        <v>0</v>
      </c>
      <c r="O31" s="29">
        <v>0</v>
      </c>
      <c r="P31" s="29">
        <v>0</v>
      </c>
      <c r="Q31" s="29">
        <v>0</v>
      </c>
      <c r="R31" s="29">
        <v>0</v>
      </c>
      <c r="S31" s="29">
        <v>16</v>
      </c>
      <c r="T31" s="29">
        <v>16</v>
      </c>
      <c r="U31" s="29" t="str" cm="1">
        <f t="array" ref="U31">_xlfn.IFS(V31&gt;0.6,"High",AND(V31&gt;0.3,V31&lt;=0.6),"Medium",AND(V31&gt;0,V31&lt;=0.3),"Low",V31=0,"None")</f>
        <v>None</v>
      </c>
      <c r="V31" s="12">
        <f>1*(N31/T31)+0.8*(O31/T31)+0.6*(P31/T31)+0.4*(Q31/T31)+0.2*(R31/T31)</f>
        <v>0</v>
      </c>
      <c r="W31" s="29" t="s">
        <v>115</v>
      </c>
      <c r="X31" s="66">
        <v>0</v>
      </c>
    </row>
    <row r="32" spans="1:24">
      <c r="A32" s="65">
        <v>220</v>
      </c>
      <c r="B32" s="26" t="str">
        <f>VLOOKUP(A32,'[1]ISIC descriptionss'!$A$2:$B$370,2,FALSE)</f>
        <v>Logging</v>
      </c>
      <c r="C32" s="27">
        <v>4920.5249999999996</v>
      </c>
      <c r="D32" s="4">
        <v>2320.89</v>
      </c>
      <c r="E32" s="5">
        <v>5.1490000000000036E-2</v>
      </c>
      <c r="F32" s="7">
        <v>0.76309658512631628</v>
      </c>
      <c r="G32" s="8">
        <v>0.94850999999999996</v>
      </c>
      <c r="H32" s="9">
        <f t="shared" si="4"/>
        <v>0.4</v>
      </c>
      <c r="I32" s="10">
        <f t="shared" si="5"/>
        <v>0.23507954468350883</v>
      </c>
      <c r="J32" s="10" t="str">
        <f t="shared" si="6"/>
        <v>High Worker Vulnerability</v>
      </c>
      <c r="K32" s="28">
        <v>1.9171410426141082E-3</v>
      </c>
      <c r="L32" s="28">
        <v>8.9795272312676623E-3</v>
      </c>
      <c r="M32" s="11" t="s">
        <v>43</v>
      </c>
      <c r="N32" s="29">
        <v>0</v>
      </c>
      <c r="O32" s="29">
        <v>0</v>
      </c>
      <c r="P32" s="29">
        <v>0</v>
      </c>
      <c r="Q32" s="29">
        <v>4</v>
      </c>
      <c r="R32" s="29">
        <v>0</v>
      </c>
      <c r="S32" s="29">
        <v>0</v>
      </c>
      <c r="T32" s="29">
        <v>4</v>
      </c>
      <c r="U32" s="29" t="str" cm="1">
        <f t="array" ref="U32">_xlfn.IFS(V32&gt;0.6,"High",AND(V32&gt;0.3,V32&lt;=0.6),"Medium",AND(V32&gt;0,V32&lt;=0.3),"Low",V32=0,"None")</f>
        <v>Medium</v>
      </c>
      <c r="V32" s="12">
        <f>1*(N32/T32)+0.8*(O32/T32)+0.6*(P32/T32)+0.4*(Q32/T32)+0.2*(R32/T32)</f>
        <v>0.4</v>
      </c>
      <c r="W32" s="29" t="s">
        <v>40</v>
      </c>
      <c r="X32" s="66">
        <v>8.0000000000000016E-2</v>
      </c>
    </row>
    <row r="33" spans="1:24">
      <c r="A33" s="65">
        <v>230</v>
      </c>
      <c r="B33" s="26" t="str">
        <f>VLOOKUP(A33,'[1]ISIC descriptionss'!$A$2:$B$370,2,FALSE)</f>
        <v>Gathering of non-wood forest products</v>
      </c>
      <c r="C33" s="27">
        <v>760.78279999999995</v>
      </c>
      <c r="D33" s="4">
        <v>268.80869999999999</v>
      </c>
      <c r="E33" s="5">
        <v>0.35333170000000003</v>
      </c>
      <c r="F33" s="7">
        <v>0.52998024644840624</v>
      </c>
      <c r="G33" s="8">
        <v>1</v>
      </c>
      <c r="H33" s="9">
        <f t="shared" si="4"/>
        <v>0.2</v>
      </c>
      <c r="I33" s="10">
        <f t="shared" si="5"/>
        <v>0.12555412976322708</v>
      </c>
      <c r="J33" s="10" t="str">
        <f t="shared" si="6"/>
        <v>High Worker Vulnerability</v>
      </c>
      <c r="K33" s="28">
        <v>0.118632700652922</v>
      </c>
      <c r="L33" s="28">
        <v>0.11897487613311913</v>
      </c>
      <c r="M33" s="11" t="s">
        <v>46</v>
      </c>
      <c r="N33" s="29">
        <v>1</v>
      </c>
      <c r="O33" s="29">
        <v>0</v>
      </c>
      <c r="P33" s="29">
        <v>1</v>
      </c>
      <c r="Q33" s="29">
        <v>0</v>
      </c>
      <c r="R33" s="29">
        <v>0</v>
      </c>
      <c r="S33" s="29">
        <v>4</v>
      </c>
      <c r="T33" s="29">
        <v>6</v>
      </c>
      <c r="U33" s="29" t="str" cm="1">
        <f t="array" ref="U33">_xlfn.IFS(V33&gt;0.6,"High",AND(V33&gt;0.3,V33&lt;=0.6),"Medium",AND(V33&gt;0,V33&lt;=0.3),"Low",V33=0,"None")</f>
        <v>Low</v>
      </c>
      <c r="V33" s="12">
        <f>1*(N33/T33)+0.8*(O33/T33)+0.6*(P33/T33)+0.4*(Q33/T33)+0.2*(R33/T33)</f>
        <v>0.26666666666666666</v>
      </c>
      <c r="W33" s="29" t="s">
        <v>48</v>
      </c>
      <c r="X33" s="66">
        <v>0.64375000000000004</v>
      </c>
    </row>
    <row r="34" spans="1:24">
      <c r="A34" s="65">
        <v>240</v>
      </c>
      <c r="B34" s="26" t="str">
        <f>VLOOKUP(A34,'[1]ISIC descriptionss'!$A$2:$B$370,2,FALSE)</f>
        <v>Support services to forestry</v>
      </c>
      <c r="C34" s="27">
        <v>3055.634</v>
      </c>
      <c r="D34" s="4">
        <v>2874.6489999999999</v>
      </c>
      <c r="E34" s="5">
        <v>0.1434609</v>
      </c>
      <c r="F34" s="7">
        <v>0.49532996442715982</v>
      </c>
      <c r="G34" s="8">
        <v>0.47408060000000002</v>
      </c>
      <c r="H34" s="9">
        <f t="shared" si="4"/>
        <v>0.4</v>
      </c>
      <c r="I34" s="10">
        <f t="shared" si="5"/>
        <v>0.14838286192362132</v>
      </c>
      <c r="J34" s="10" t="str">
        <f t="shared" si="6"/>
        <v>High Worker Vulnerability</v>
      </c>
      <c r="K34" s="28" t="s">
        <v>39</v>
      </c>
      <c r="L34" s="28" t="s">
        <v>39</v>
      </c>
      <c r="M34" s="28" t="s">
        <v>39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 t="str" cm="1">
        <f t="array" ref="U34">_xlfn.IFS(V34&gt;0.6,"High",AND(V34&gt;0.3,V34&lt;=0.6),"Medium",AND(V34&gt;0,V34&lt;=0.3),"Low",V34=0,"None")</f>
        <v>None</v>
      </c>
      <c r="V34" s="12">
        <v>0</v>
      </c>
      <c r="W34" s="29" t="s">
        <v>115</v>
      </c>
      <c r="X34" s="66">
        <v>0</v>
      </c>
    </row>
    <row r="35" spans="1:24">
      <c r="A35" s="65">
        <v>311</v>
      </c>
      <c r="B35" s="26" t="str">
        <f>VLOOKUP(A35,'[1]ISIC descriptionss'!$A$2:$B$370,2,FALSE)</f>
        <v>Marine fishing</v>
      </c>
      <c r="C35" s="27">
        <v>95923.56</v>
      </c>
      <c r="D35" s="4">
        <v>53398.25</v>
      </c>
      <c r="E35" s="5">
        <v>2.5310399999999955E-2</v>
      </c>
      <c r="F35" s="7">
        <v>0.90750719161753157</v>
      </c>
      <c r="G35" s="8">
        <v>0.98241540000000005</v>
      </c>
      <c r="H35" s="9">
        <f t="shared" si="4"/>
        <v>1</v>
      </c>
      <c r="I35" s="10">
        <f t="shared" si="5"/>
        <v>0.63841099720584393</v>
      </c>
      <c r="J35" s="10" t="str">
        <f t="shared" si="6"/>
        <v>High Worker Vulnerability</v>
      </c>
      <c r="K35" s="28" t="s">
        <v>39</v>
      </c>
      <c r="L35" s="28" t="s">
        <v>39</v>
      </c>
      <c r="M35" s="28" t="s">
        <v>39</v>
      </c>
      <c r="N35" s="29">
        <v>3</v>
      </c>
      <c r="O35" s="29">
        <v>0</v>
      </c>
      <c r="P35" s="29">
        <v>13</v>
      </c>
      <c r="Q35" s="29">
        <v>61</v>
      </c>
      <c r="R35" s="29">
        <v>0</v>
      </c>
      <c r="S35" s="29">
        <v>13</v>
      </c>
      <c r="T35" s="29">
        <v>90</v>
      </c>
      <c r="U35" s="29" t="str" cm="1">
        <f t="array" ref="U35">_xlfn.IFS(V35&gt;0.6,"High",AND(V35&gt;0.3,V35&lt;=0.6),"Medium",AND(V35&gt;0,V35&lt;=0.3),"Low",V35=0,"None")</f>
        <v>Medium</v>
      </c>
      <c r="V35" s="12">
        <f>1*(N35/T35)+0.8*(O35/T35)+0.6*(P35/T35)+0.4*(Q35/T35)+0.2*(R35/T35)</f>
        <v>0.39111111111111113</v>
      </c>
      <c r="W35" s="29" t="s">
        <v>44</v>
      </c>
      <c r="X35" s="66">
        <v>0.35384615384615381</v>
      </c>
    </row>
    <row r="36" spans="1:24">
      <c r="A36" s="65">
        <v>312</v>
      </c>
      <c r="B36" s="26" t="str">
        <f>VLOOKUP(A36,'[1]ISIC descriptionss'!$A$2:$B$370,2,FALSE)</f>
        <v>Freshwater fishing</v>
      </c>
      <c r="C36" s="27">
        <v>10157.290000000001</v>
      </c>
      <c r="D36" s="4">
        <v>1619.4549999999999</v>
      </c>
      <c r="E36" s="5">
        <v>5.0292400000000015E-2</v>
      </c>
      <c r="F36" s="7">
        <v>0.99999995717819545</v>
      </c>
      <c r="G36" s="8">
        <v>1</v>
      </c>
      <c r="H36" s="9">
        <f t="shared" si="4"/>
        <v>0.6</v>
      </c>
      <c r="I36" s="10">
        <f t="shared" si="5"/>
        <v>0.41005847143563906</v>
      </c>
      <c r="J36" s="10" t="str">
        <f t="shared" si="6"/>
        <v>High Worker Vulnerability</v>
      </c>
      <c r="K36" s="28" t="s">
        <v>39</v>
      </c>
      <c r="L36" s="28" t="s">
        <v>39</v>
      </c>
      <c r="M36" s="28" t="s">
        <v>39</v>
      </c>
      <c r="N36" s="29">
        <v>0</v>
      </c>
      <c r="O36" s="29">
        <v>0</v>
      </c>
      <c r="P36" s="29">
        <v>0</v>
      </c>
      <c r="Q36" s="29">
        <v>5</v>
      </c>
      <c r="R36" s="29">
        <v>0</v>
      </c>
      <c r="S36" s="29">
        <v>0</v>
      </c>
      <c r="T36" s="29">
        <v>5</v>
      </c>
      <c r="U36" s="29" t="str" cm="1">
        <f t="array" ref="U36">_xlfn.IFS(V36&gt;0.6,"High",AND(V36&gt;0.3,V36&lt;=0.6),"Medium",AND(V36&gt;0,V36&lt;=0.3),"Low",V36=0,"None")</f>
        <v>Medium</v>
      </c>
      <c r="V36" s="12">
        <f>1*(N36/T36)+0.8*(O36/T36)+0.6*(P36/T36)+0.4*(Q36/T36)+0.2*(R36/T36)</f>
        <v>0.4</v>
      </c>
      <c r="W36" s="29" t="s">
        <v>44</v>
      </c>
      <c r="X36" s="66">
        <v>0.31999999999999995</v>
      </c>
    </row>
    <row r="37" spans="1:24">
      <c r="A37" s="65">
        <v>321</v>
      </c>
      <c r="B37" s="26" t="str">
        <f>VLOOKUP(A37,'[1]ISIC descriptionss'!$A$2:$B$370,2,FALSE)</f>
        <v>Marine aquaculture</v>
      </c>
      <c r="C37" s="27">
        <v>492.279</v>
      </c>
      <c r="D37" s="4">
        <v>0</v>
      </c>
      <c r="E37" s="5">
        <v>0</v>
      </c>
      <c r="F37" s="7">
        <v>0.48871686213323606</v>
      </c>
      <c r="G37" s="8">
        <v>1</v>
      </c>
      <c r="H37" s="9">
        <f t="shared" si="4"/>
        <v>0.2</v>
      </c>
      <c r="I37" s="10">
        <f t="shared" si="5"/>
        <v>9.9247790808882408E-2</v>
      </c>
      <c r="J37" s="10" t="str">
        <f t="shared" si="6"/>
        <v>Low Woker Vulnerability</v>
      </c>
      <c r="K37" s="28" t="s">
        <v>39</v>
      </c>
      <c r="L37" s="28" t="s">
        <v>39</v>
      </c>
      <c r="M37" s="28" t="s">
        <v>39</v>
      </c>
      <c r="N37" s="29">
        <v>0</v>
      </c>
      <c r="O37" s="29">
        <v>0</v>
      </c>
      <c r="P37" s="29">
        <v>0</v>
      </c>
      <c r="Q37" s="29">
        <v>0</v>
      </c>
      <c r="R37" s="29">
        <v>0</v>
      </c>
      <c r="S37" s="29">
        <v>0</v>
      </c>
      <c r="T37" s="29">
        <v>0</v>
      </c>
      <c r="U37" s="29" t="str" cm="1">
        <f t="array" ref="U37">_xlfn.IFS(V37&gt;0.6,"High",AND(V37&gt;0.3,V37&lt;=0.6),"Medium",AND(V37&gt;0,V37&lt;=0.3),"Low",V37=0,"None")</f>
        <v>None</v>
      </c>
      <c r="V37" s="12">
        <v>0</v>
      </c>
      <c r="W37" s="29" t="s">
        <v>44</v>
      </c>
      <c r="X37" s="66">
        <v>0.36595744680851061</v>
      </c>
    </row>
    <row r="38" spans="1:24">
      <c r="A38" s="74">
        <v>322</v>
      </c>
      <c r="B38" s="75" t="str">
        <f>VLOOKUP(A38,'[1]ISIC descriptionss'!$A$2:$B$370,2,FALSE)</f>
        <v>Freshwater aquaculture</v>
      </c>
      <c r="C38" s="76">
        <v>3555.2930000000001</v>
      </c>
      <c r="D38" s="54">
        <v>1033.615</v>
      </c>
      <c r="E38" s="77">
        <v>0.3342754</v>
      </c>
      <c r="F38" s="78">
        <v>0.55679595322386466</v>
      </c>
      <c r="G38" s="79">
        <v>0.91205259999999999</v>
      </c>
      <c r="H38" s="80">
        <f t="shared" si="4"/>
        <v>0.4</v>
      </c>
      <c r="I38" s="81">
        <f t="shared" si="5"/>
        <v>0.24041652709651529</v>
      </c>
      <c r="J38" s="81" t="str">
        <f t="shared" si="6"/>
        <v>High Worker Vulnerability</v>
      </c>
      <c r="K38" s="82" t="s">
        <v>39</v>
      </c>
      <c r="L38" s="82" t="s">
        <v>39</v>
      </c>
      <c r="M38" s="82" t="s">
        <v>39</v>
      </c>
      <c r="N38" s="83">
        <v>0</v>
      </c>
      <c r="O38" s="83">
        <v>0</v>
      </c>
      <c r="P38" s="83">
        <v>0</v>
      </c>
      <c r="Q38" s="83">
        <v>0</v>
      </c>
      <c r="R38" s="83">
        <v>0</v>
      </c>
      <c r="S38" s="83">
        <v>0</v>
      </c>
      <c r="T38" s="83">
        <v>0</v>
      </c>
      <c r="U38" s="83" t="str" cm="1">
        <f t="array" ref="U38">_xlfn.IFS(V38&gt;0.6,"High",AND(V38&gt;0.3,V38&lt;=0.6),"Medium",AND(V38&gt;0,V38&lt;=0.3),"Low",V38=0,"None")</f>
        <v>None</v>
      </c>
      <c r="V38" s="84">
        <v>0</v>
      </c>
      <c r="W38" s="83" t="s">
        <v>44</v>
      </c>
      <c r="X38" s="85">
        <v>0.30714285714285716</v>
      </c>
    </row>
    <row r="40" spans="1:24">
      <c r="A40" t="s">
        <v>116</v>
      </c>
    </row>
    <row r="41" spans="1:24" ht="18">
      <c r="F41" s="22"/>
      <c r="H41" s="22"/>
    </row>
    <row r="42" spans="1:24" ht="18">
      <c r="H42" s="22"/>
    </row>
    <row r="43" spans="1:24">
      <c r="F43" s="3"/>
      <c r="H43" s="21"/>
    </row>
  </sheetData>
  <mergeCells count="4">
    <mergeCell ref="K2:M2"/>
    <mergeCell ref="C2:J2"/>
    <mergeCell ref="N2:X2"/>
    <mergeCell ref="A2:B2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43F66-598F-4716-982D-375F3638B989}">
  <dimension ref="A1:C10"/>
  <sheetViews>
    <sheetView tabSelected="1" workbookViewId="0">
      <selection activeCell="C12" sqref="C12"/>
    </sheetView>
  </sheetViews>
  <sheetFormatPr defaultRowHeight="14.45"/>
  <cols>
    <col min="1" max="1" width="19.5703125" customWidth="1"/>
    <col min="2" max="2" width="16.5703125" customWidth="1"/>
  </cols>
  <sheetData>
    <row r="1" spans="1:3">
      <c r="A1" s="86" t="s">
        <v>0</v>
      </c>
      <c r="B1" s="90" t="s">
        <v>117</v>
      </c>
    </row>
    <row r="2" spans="1:3">
      <c r="A2" s="86" t="s">
        <v>118</v>
      </c>
      <c r="B2" s="87" t="s">
        <v>119</v>
      </c>
    </row>
    <row r="3" spans="1:3">
      <c r="A3" s="86" t="s">
        <v>120</v>
      </c>
      <c r="B3" s="88">
        <v>45375</v>
      </c>
    </row>
    <row r="4" spans="1:3">
      <c r="A4" s="86" t="s">
        <v>121</v>
      </c>
      <c r="B4" s="87" t="s">
        <v>122</v>
      </c>
    </row>
    <row r="5" spans="1:3">
      <c r="A5" s="86" t="s">
        <v>123</v>
      </c>
      <c r="B5" s="87" t="s">
        <v>124</v>
      </c>
    </row>
    <row r="6" spans="1:3">
      <c r="A6" s="86" t="s">
        <v>125</v>
      </c>
      <c r="B6" s="87" t="s">
        <v>126</v>
      </c>
      <c r="C6" t="s">
        <v>127</v>
      </c>
    </row>
    <row r="7" spans="1:3">
      <c r="A7" s="86" t="s">
        <v>128</v>
      </c>
      <c r="B7" s="87" t="s">
        <v>39</v>
      </c>
    </row>
    <row r="8" spans="1:3">
      <c r="A8" s="86" t="s">
        <v>129</v>
      </c>
      <c r="B8" s="87" t="s">
        <v>39</v>
      </c>
    </row>
    <row r="10" spans="1:3">
      <c r="A10" s="8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5639F3A6D73A43A8158DFFB5BB52DE" ma:contentTypeVersion="19" ma:contentTypeDescription="Create a new document." ma:contentTypeScope="" ma:versionID="c5322a59a9751c0c16bb143575dca1de">
  <xsd:schema xmlns:xsd="http://www.w3.org/2001/XMLSchema" xmlns:xs="http://www.w3.org/2001/XMLSchema" xmlns:p="http://schemas.microsoft.com/office/2006/metadata/properties" xmlns:ns2="6023f4c2-be17-4265-b935-e0627fd89da1" xmlns:ns3="b525e57b-a09f-41ba-9e69-9022347623df" targetNamespace="http://schemas.microsoft.com/office/2006/metadata/properties" ma:root="true" ma:fieldsID="6927121a3b6303f86504dd5e565da669" ns2:_="" ns3:_="">
    <xsd:import namespace="6023f4c2-be17-4265-b935-e0627fd89da1"/>
    <xsd:import namespace="b525e57b-a09f-41ba-9e69-9022347623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23f4c2-be17-4265-b935-e0627fd89d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Sign-off status" ma:internalName="Sign_x002d_off_x0020_status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a6f25690-33d4-491f-9f24-9e698fb414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25e57b-a09f-41ba-9e69-9022347623d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5d264ee5-c42a-42ac-bfb3-72805dfa9a55}" ma:internalName="TaxCatchAll" ma:showField="CatchAllData" ma:web="b525e57b-a09f-41ba-9e69-9022347623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AB812F-DA1E-4441-9F34-080CE66038EB}"/>
</file>

<file path=customXml/itemProps2.xml><?xml version="1.0" encoding="utf-8"?>
<ds:datastoreItem xmlns:ds="http://schemas.openxmlformats.org/officeDocument/2006/customXml" ds:itemID="{BCCF5C5B-409B-4C80-BB6B-9AA0132257F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Mathisha Arangala</dc:creator>
  <cp:keywords/>
  <dc:description/>
  <cp:lastModifiedBy>Akshayvisnu  Ramanathan</cp:lastModifiedBy>
  <cp:revision/>
  <dcterms:created xsi:type="dcterms:W3CDTF">2024-03-25T04:47:15Z</dcterms:created>
  <dcterms:modified xsi:type="dcterms:W3CDTF">2025-02-28T11:01:52Z</dcterms:modified>
  <cp:category/>
  <cp:contentStatus/>
</cp:coreProperties>
</file>